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5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marina_suzuki_hca_wa_gov/Documents/Documents/PROJECT/2023.08 Cost Saving Calculation/Shared Files/"/>
    </mc:Choice>
  </mc:AlternateContent>
  <xr:revisionPtr revIDLastSave="49" documentId="8_{10CAFD69-4DAC-4BB8-AC5F-5EE66448AECF}" xr6:coauthVersionLast="47" xr6:coauthVersionMax="47" xr10:uidLastSave="{D6526AB4-C539-4D63-B504-D7CFB713FAD7}"/>
  <bookViews>
    <workbookView xWindow="-110" yWindow="-110" windowWidth="38620" windowHeight="21220" xr2:uid="{00000000-000D-0000-FFFF-FFFF00000000}"/>
  </bookViews>
  <sheets>
    <sheet name="Summary Calculation Per Plan" sheetId="1" r:id="rId1"/>
    <sheet name="Carrier Data Form" sheetId="3" r:id="rId2"/>
    <sheet name="Sheet2" sheetId="2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Q11" i="1"/>
  <c r="P11" i="1"/>
  <c r="D24" i="1" l="1"/>
  <c r="I10" i="1"/>
  <c r="D30" i="1"/>
  <c r="D26" i="1"/>
  <c r="D27" i="1" s="1"/>
  <c r="D23" i="1"/>
  <c r="Q12" i="1"/>
  <c r="P12" i="1"/>
  <c r="O12" i="1"/>
  <c r="K12" i="1"/>
  <c r="J12" i="1"/>
  <c r="I12" i="1"/>
  <c r="O11" i="1"/>
  <c r="K11" i="1"/>
  <c r="J11" i="1"/>
  <c r="I11" i="1"/>
  <c r="Q10" i="1"/>
  <c r="P10" i="1"/>
  <c r="O10" i="1"/>
  <c r="K10" i="1"/>
  <c r="J10" i="1"/>
</calcChain>
</file>

<file path=xl/sharedStrings.xml><?xml version="1.0" encoding="utf-8"?>
<sst xmlns="http://schemas.openxmlformats.org/spreadsheetml/2006/main" count="93" uniqueCount="60">
  <si>
    <t>Carrier:</t>
  </si>
  <si>
    <t>HMO Colorado</t>
  </si>
  <si>
    <t>= Carrier Input Cells</t>
  </si>
  <si>
    <t>Market:</t>
  </si>
  <si>
    <t>Individual</t>
  </si>
  <si>
    <t>= Formula Cells</t>
  </si>
  <si>
    <t xml:space="preserve">HIOS ID: </t>
  </si>
  <si>
    <t xml:space="preserve">HIOS Plan ID: </t>
  </si>
  <si>
    <t>12345CO1234567</t>
  </si>
  <si>
    <t>Plan Year</t>
  </si>
  <si>
    <t>Claims Savings</t>
  </si>
  <si>
    <t>Cost-Sharing Savings</t>
  </si>
  <si>
    <t>Premium Savings</t>
  </si>
  <si>
    <t>Prescription Drug Name</t>
  </si>
  <si>
    <t>Utilization per 1000 Members per Year with UPL</t>
  </si>
  <si>
    <t>Estimated Utilization per 1000 Members per Year without UPL</t>
  </si>
  <si>
    <t>Utilization Measurement</t>
  </si>
  <si>
    <t xml:space="preserve">Cost per Utilization with UPL </t>
  </si>
  <si>
    <t xml:space="preserve">Estimated Cost per Utilization without UPL </t>
  </si>
  <si>
    <t>Total Cost per Member per Month with UPL</t>
  </si>
  <si>
    <t>Estimated Total Cost per Member per Month without UPL</t>
  </si>
  <si>
    <t>Estimated Total Savings per Member per Month</t>
  </si>
  <si>
    <t>Cost-Sharing Type for Prescription Drug</t>
  </si>
  <si>
    <t>Cost-Sharing with UPL</t>
  </si>
  <si>
    <t>Estimated Cost-Sharing without UPL</t>
  </si>
  <si>
    <t>Estimated Total Cost-Sharing Savings</t>
  </si>
  <si>
    <t>Total Allowed Costs with UPL</t>
  </si>
  <si>
    <t>Estimated Total Allowed Costs without UPL</t>
  </si>
  <si>
    <t>Premium Savings per Member per Month due to Implementation of UPL</t>
  </si>
  <si>
    <t>Premium Impact (%) due to UPL</t>
  </si>
  <si>
    <t>Drug #1</t>
  </si>
  <si>
    <t>per Treatment</t>
  </si>
  <si>
    <t>Copay</t>
  </si>
  <si>
    <t>Drug #2</t>
  </si>
  <si>
    <t>per Dose</t>
  </si>
  <si>
    <t>Drug #3</t>
  </si>
  <si>
    <t>per 30 Day Supply</t>
  </si>
  <si>
    <t>Member Months</t>
  </si>
  <si>
    <t>Total Claims Savings, Per Member Per Month</t>
  </si>
  <si>
    <t>Total Claims Savings</t>
  </si>
  <si>
    <t>Cost-Sharing Savings, Per Member Per Month</t>
  </si>
  <si>
    <t>Total Cost-Sharing Savings</t>
  </si>
  <si>
    <t>Total Premium Savings, Per Member Per Month</t>
  </si>
  <si>
    <t>Total Premium Savings</t>
  </si>
  <si>
    <t>Please explain how the estimated units and estimated cost per unit WITHOUT UPLs were determined:</t>
  </si>
  <si>
    <t>Please explain how the estimated cost-sharing for prescription drugs WITHOUT UPLs were determined:</t>
  </si>
  <si>
    <t xml:space="preserve">Please quantify all additional costs due to implementation of UPLs: </t>
  </si>
  <si>
    <t>Please explain how premium savings were determined:</t>
  </si>
  <si>
    <t>Carrier Name</t>
  </si>
  <si>
    <t>APCD Submitter_ID</t>
  </si>
  <si>
    <t>WA DPT Number</t>
  </si>
  <si>
    <t>HMO Washington</t>
  </si>
  <si>
    <t>ABCDE</t>
  </si>
  <si>
    <t>Cost-Sharing Type</t>
  </si>
  <si>
    <t>Coinsurance</t>
  </si>
  <si>
    <t>Market</t>
  </si>
  <si>
    <t>Small Group</t>
  </si>
  <si>
    <t>Large Group</t>
  </si>
  <si>
    <t>ERISA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</si>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</sst>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6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FF0000"/>
      <name val="Arial"/>
      <scheme val="minor"/>
    </font>
    <font>
      <b/>
      <sz val="14"/>
      <color theme="1"/>
      <name val="Arial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C9DAF8"/>
        <bgColor rgb="FFC9DAF8"/>
      </patternFill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  <fill>
      <patternFill patternType="solid">
        <fgColor theme="0" tint="-4.9989318521683403E-2"/>
        <bgColor rgb="FFF3F3F3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0" borderId="0" xfId="0" quotePrefix="1" applyFont="1"/>
    <xf numFmtId="164" fontId="1" fillId="5" borderId="0" xfId="0" applyNumberFormat="1" applyFont="1" applyFill="1"/>
    <xf numFmtId="0" fontId="3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/>
    <xf numFmtId="164" fontId="1" fillId="2" borderId="0" xfId="0" applyNumberFormat="1" applyFont="1" applyFill="1"/>
    <xf numFmtId="164" fontId="1" fillId="5" borderId="6" xfId="0" applyNumberFormat="1" applyFont="1" applyFill="1" applyBorder="1"/>
    <xf numFmtId="165" fontId="1" fillId="2" borderId="0" xfId="0" applyNumberFormat="1" applyFont="1" applyFill="1"/>
    <xf numFmtId="164" fontId="1" fillId="5" borderId="7" xfId="0" applyNumberFormat="1" applyFont="1" applyFill="1" applyBorder="1"/>
    <xf numFmtId="164" fontId="1" fillId="5" borderId="8" xfId="0" applyNumberFormat="1" applyFont="1" applyFill="1" applyBorder="1"/>
    <xf numFmtId="164" fontId="1" fillId="2" borderId="8" xfId="0" applyNumberFormat="1" applyFont="1" applyFill="1" applyBorder="1"/>
    <xf numFmtId="10" fontId="1" fillId="2" borderId="9" xfId="0" applyNumberFormat="1" applyFont="1" applyFill="1" applyBorder="1"/>
    <xf numFmtId="164" fontId="1" fillId="5" borderId="5" xfId="0" applyNumberFormat="1" applyFont="1" applyFill="1" applyBorder="1"/>
    <xf numFmtId="10" fontId="1" fillId="2" borderId="6" xfId="0" applyNumberFormat="1" applyFont="1" applyFill="1" applyBorder="1"/>
    <xf numFmtId="0" fontId="1" fillId="5" borderId="5" xfId="0" applyFont="1" applyFill="1" applyBorder="1"/>
    <xf numFmtId="0" fontId="1" fillId="5" borderId="0" xfId="0" applyFont="1" applyFill="1"/>
    <xf numFmtId="0" fontId="1" fillId="2" borderId="6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64" fontId="1" fillId="2" borderId="11" xfId="0" applyNumberFormat="1" applyFont="1" applyFill="1" applyBorder="1"/>
    <xf numFmtId="164" fontId="1" fillId="5" borderId="11" xfId="0" applyNumberFormat="1" applyFont="1" applyFill="1" applyBorder="1"/>
    <xf numFmtId="164" fontId="1" fillId="5" borderId="12" xfId="0" applyNumberFormat="1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2" borderId="12" xfId="0" applyFont="1" applyFill="1" applyBorder="1"/>
    <xf numFmtId="3" fontId="1" fillId="2" borderId="1" xfId="0" applyNumberFormat="1" applyFont="1" applyFill="1" applyBorder="1"/>
    <xf numFmtId="164" fontId="1" fillId="5" borderId="9" xfId="0" applyNumberFormat="1" applyFont="1" applyFill="1" applyBorder="1"/>
    <xf numFmtId="164" fontId="1" fillId="2" borderId="9" xfId="0" applyNumberFormat="1" applyFont="1" applyFill="1" applyBorder="1"/>
    <xf numFmtId="0" fontId="2" fillId="0" borderId="0" xfId="0" applyFont="1"/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left"/>
    </xf>
    <xf numFmtId="10" fontId="1" fillId="2" borderId="0" xfId="0" applyNumberFormat="1" applyFont="1" applyFill="1"/>
    <xf numFmtId="0" fontId="0" fillId="0" borderId="0" xfId="0"/>
    <xf numFmtId="0" fontId="2" fillId="3" borderId="1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left" vertic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1" fillId="2" borderId="7" xfId="0" applyFont="1" applyFill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4" xfId="0" applyFont="1" applyBorder="1" applyAlignment="1"/>
    <xf numFmtId="0" fontId="5" fillId="0" borderId="5" xfId="0" applyFont="1" applyBorder="1" applyAlignment="1"/>
    <xf numFmtId="0" fontId="0" fillId="0" borderId="0" xfId="0" applyAlignment="1"/>
    <xf numFmtId="0" fontId="5" fillId="0" borderId="6" xfId="0" applyFont="1" applyBorder="1" applyAlignment="1"/>
    <xf numFmtId="0" fontId="5" fillId="0" borderId="15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55"/>
  <sheetViews>
    <sheetView tabSelected="1" workbookViewId="0">
      <selection activeCell="C59" sqref="C59"/>
    </sheetView>
  </sheetViews>
  <sheetFormatPr defaultColWidth="12.5703125" defaultRowHeight="15.75" customHeight="1"/>
  <cols>
    <col min="1" max="1" width="4.28515625" customWidth="1"/>
    <col min="3" max="3" width="48.140625" customWidth="1"/>
    <col min="4" max="11" width="16.7109375" customWidth="1"/>
    <col min="12" max="19" width="17.85546875" customWidth="1"/>
  </cols>
  <sheetData>
    <row r="1" spans="1:31" ht="12.6">
      <c r="A1" s="44"/>
      <c r="B1" s="44"/>
      <c r="C1" s="44"/>
      <c r="D1" s="44"/>
      <c r="E1" s="44"/>
      <c r="F1" s="44"/>
      <c r="G1" s="44"/>
      <c r="H1" s="44"/>
      <c r="I1" s="1"/>
      <c r="J1" s="2"/>
      <c r="K1" s="2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 ht="12.95">
      <c r="A2" s="44"/>
      <c r="B2" s="3" t="s">
        <v>0</v>
      </c>
      <c r="C2" s="4" t="s">
        <v>1</v>
      </c>
      <c r="D2" s="44"/>
      <c r="E2" s="44"/>
      <c r="F2" s="44"/>
      <c r="G2" s="44"/>
      <c r="H2" s="44"/>
      <c r="I2" s="1"/>
      <c r="J2" s="5" t="s">
        <v>2</v>
      </c>
      <c r="K2" s="2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1" ht="12.95">
      <c r="A3" s="44"/>
      <c r="B3" s="3" t="s">
        <v>3</v>
      </c>
      <c r="C3" s="4" t="s">
        <v>4</v>
      </c>
      <c r="D3" s="44"/>
      <c r="E3" s="44"/>
      <c r="F3" s="44"/>
      <c r="G3" s="44"/>
      <c r="H3" s="44"/>
      <c r="I3" s="6"/>
      <c r="J3" s="5" t="s">
        <v>5</v>
      </c>
      <c r="K3" s="2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</row>
    <row r="4" spans="1:31" ht="12.95">
      <c r="A4" s="44"/>
      <c r="B4" s="3" t="s">
        <v>6</v>
      </c>
      <c r="C4" s="4">
        <v>12345</v>
      </c>
      <c r="D4" s="7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31" ht="12.95">
      <c r="A5" s="44"/>
      <c r="B5" s="3" t="s">
        <v>7</v>
      </c>
      <c r="C5" s="4" t="s">
        <v>8</v>
      </c>
      <c r="D5" s="7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1:31" ht="12.95">
      <c r="A6" s="44"/>
      <c r="B6" s="3" t="s">
        <v>9</v>
      </c>
      <c r="C6" s="4">
        <v>2023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</row>
    <row r="8" spans="1:31" ht="14.1">
      <c r="A8" s="44"/>
      <c r="B8" s="8"/>
      <c r="C8" s="9"/>
      <c r="D8" s="46" t="s">
        <v>10</v>
      </c>
      <c r="E8" s="49"/>
      <c r="F8" s="49"/>
      <c r="G8" s="49"/>
      <c r="H8" s="49"/>
      <c r="I8" s="49"/>
      <c r="J8" s="49"/>
      <c r="K8" s="50"/>
      <c r="L8" s="47" t="s">
        <v>11</v>
      </c>
      <c r="M8" s="49"/>
      <c r="N8" s="49"/>
      <c r="O8" s="50"/>
      <c r="P8" s="46" t="s">
        <v>12</v>
      </c>
      <c r="Q8" s="49"/>
      <c r="R8" s="49"/>
      <c r="S8" s="50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62.25" customHeight="1">
      <c r="A9" s="8"/>
      <c r="B9" s="8"/>
      <c r="C9" s="10" t="s">
        <v>13</v>
      </c>
      <c r="D9" s="11" t="s">
        <v>14</v>
      </c>
      <c r="E9" s="12" t="s">
        <v>15</v>
      </c>
      <c r="F9" s="12" t="s">
        <v>16</v>
      </c>
      <c r="G9" s="12" t="s">
        <v>17</v>
      </c>
      <c r="H9" s="12" t="s">
        <v>18</v>
      </c>
      <c r="I9" s="12" t="s">
        <v>19</v>
      </c>
      <c r="J9" s="12" t="s">
        <v>20</v>
      </c>
      <c r="K9" s="13" t="s">
        <v>21</v>
      </c>
      <c r="L9" s="12" t="s">
        <v>22</v>
      </c>
      <c r="M9" s="12" t="s">
        <v>23</v>
      </c>
      <c r="N9" s="12" t="s">
        <v>24</v>
      </c>
      <c r="O9" s="13" t="s">
        <v>25</v>
      </c>
      <c r="P9" s="12" t="s">
        <v>26</v>
      </c>
      <c r="Q9" s="12" t="s">
        <v>27</v>
      </c>
      <c r="R9" s="12" t="s">
        <v>28</v>
      </c>
      <c r="S9" s="13" t="s">
        <v>29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2.6">
      <c r="A10" s="44"/>
      <c r="B10" s="44"/>
      <c r="C10" s="14" t="s">
        <v>30</v>
      </c>
      <c r="D10" s="14">
        <v>10.5</v>
      </c>
      <c r="E10" s="1">
        <v>10</v>
      </c>
      <c r="F10" s="15" t="s">
        <v>31</v>
      </c>
      <c r="G10" s="15">
        <v>100</v>
      </c>
      <c r="H10" s="15">
        <v>250</v>
      </c>
      <c r="I10" s="6">
        <f>(D10*G10)/(1000*12)</f>
        <v>8.7499999999999994E-2</v>
      </c>
      <c r="J10" s="6">
        <f t="shared" ref="J10" si="0">(E10*H10)/(1000*12)</f>
        <v>0.20833333333333334</v>
      </c>
      <c r="K10" s="16">
        <f t="shared" ref="K10:K12" si="1">J10-I10</f>
        <v>0.12083333333333335</v>
      </c>
      <c r="L10" s="1" t="s">
        <v>32</v>
      </c>
      <c r="M10" s="17">
        <v>25</v>
      </c>
      <c r="N10" s="17">
        <v>40</v>
      </c>
      <c r="O10" s="16">
        <f t="shared" ref="O10:O12" si="2">N10-M10</f>
        <v>15</v>
      </c>
      <c r="P10" s="18">
        <f t="shared" ref="P10:Q10" si="3">G10*D10</f>
        <v>1050</v>
      </c>
      <c r="Q10" s="19">
        <f t="shared" si="3"/>
        <v>2500</v>
      </c>
      <c r="R10" s="20">
        <v>-0.08</v>
      </c>
      <c r="S10" s="21">
        <v>-5.0000000000000001E-3</v>
      </c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</row>
    <row r="11" spans="1:31" ht="12.6">
      <c r="A11" s="44"/>
      <c r="B11" s="44"/>
      <c r="C11" s="14" t="s">
        <v>33</v>
      </c>
      <c r="D11" s="14">
        <v>12</v>
      </c>
      <c r="E11" s="1">
        <v>11</v>
      </c>
      <c r="F11" s="15" t="s">
        <v>34</v>
      </c>
      <c r="G11" s="15">
        <v>175</v>
      </c>
      <c r="H11" s="15">
        <v>200</v>
      </c>
      <c r="I11" s="6">
        <f t="shared" ref="I11:J11" si="4">(D11*G11)/(1000*12)</f>
        <v>0.17499999999999999</v>
      </c>
      <c r="J11" s="6">
        <f t="shared" si="4"/>
        <v>0.18333333333333332</v>
      </c>
      <c r="K11" s="16">
        <f t="shared" si="1"/>
        <v>8.3333333333333315E-3</v>
      </c>
      <c r="L11" s="1" t="s">
        <v>32</v>
      </c>
      <c r="M11" s="17">
        <v>25</v>
      </c>
      <c r="N11" s="17">
        <v>40</v>
      </c>
      <c r="O11" s="16">
        <f t="shared" si="2"/>
        <v>15</v>
      </c>
      <c r="P11" s="22">
        <f>G11*D11</f>
        <v>2100</v>
      </c>
      <c r="Q11" s="6">
        <f>H11*E11</f>
        <v>2200</v>
      </c>
      <c r="R11" s="15">
        <v>-1.4999999999999999E-2</v>
      </c>
      <c r="S11" s="23">
        <v>-1E-3</v>
      </c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</row>
    <row r="12" spans="1:31" ht="12.6">
      <c r="A12" s="44"/>
      <c r="B12" s="44"/>
      <c r="C12" s="14" t="s">
        <v>35</v>
      </c>
      <c r="D12" s="14">
        <v>15</v>
      </c>
      <c r="E12" s="1">
        <v>14</v>
      </c>
      <c r="F12" s="15" t="s">
        <v>36</v>
      </c>
      <c r="G12" s="15">
        <v>125</v>
      </c>
      <c r="H12" s="15">
        <v>150</v>
      </c>
      <c r="I12" s="6">
        <f t="shared" ref="I12:J12" si="5">(D12*G12)/(1000*12)</f>
        <v>0.15625</v>
      </c>
      <c r="J12" s="6">
        <f t="shared" si="5"/>
        <v>0.17499999999999999</v>
      </c>
      <c r="K12" s="16">
        <f t="shared" si="1"/>
        <v>1.8749999999999989E-2</v>
      </c>
      <c r="L12" s="1" t="s">
        <v>32</v>
      </c>
      <c r="M12" s="17">
        <v>25</v>
      </c>
      <c r="N12" s="17">
        <v>40</v>
      </c>
      <c r="O12" s="16">
        <f t="shared" si="2"/>
        <v>15</v>
      </c>
      <c r="P12" s="22">
        <f t="shared" ref="P12:Q12" si="6">G12*D12</f>
        <v>1875</v>
      </c>
      <c r="Q12" s="6">
        <f t="shared" si="6"/>
        <v>2100</v>
      </c>
      <c r="R12" s="15">
        <v>-0.04</v>
      </c>
      <c r="S12" s="23">
        <v>-2E-3</v>
      </c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</row>
    <row r="13" spans="1:31" ht="12.6">
      <c r="A13" s="44"/>
      <c r="B13" s="44"/>
      <c r="C13" s="14"/>
      <c r="D13" s="14"/>
      <c r="E13" s="1"/>
      <c r="F13" s="15"/>
      <c r="G13" s="15"/>
      <c r="H13" s="15"/>
      <c r="I13" s="6"/>
      <c r="J13" s="6"/>
      <c r="K13" s="16"/>
      <c r="L13" s="1"/>
      <c r="M13" s="15"/>
      <c r="N13" s="15"/>
      <c r="O13" s="16"/>
      <c r="P13" s="24"/>
      <c r="Q13" s="25"/>
      <c r="R13" s="1"/>
      <c r="S13" s="26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</row>
    <row r="14" spans="1:31" ht="12.6">
      <c r="A14" s="44"/>
      <c r="B14" s="44"/>
      <c r="C14" s="14"/>
      <c r="D14" s="14"/>
      <c r="E14" s="1"/>
      <c r="F14" s="15"/>
      <c r="G14" s="15"/>
      <c r="H14" s="15"/>
      <c r="I14" s="6"/>
      <c r="J14" s="6"/>
      <c r="K14" s="16"/>
      <c r="L14" s="1"/>
      <c r="M14" s="15"/>
      <c r="N14" s="15"/>
      <c r="O14" s="16"/>
      <c r="P14" s="24"/>
      <c r="Q14" s="25"/>
      <c r="R14" s="1"/>
      <c r="S14" s="26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</row>
    <row r="15" spans="1:31" ht="12.6">
      <c r="A15" s="44"/>
      <c r="B15" s="44"/>
      <c r="C15" s="14"/>
      <c r="D15" s="14"/>
      <c r="E15" s="1"/>
      <c r="F15" s="15"/>
      <c r="G15" s="15"/>
      <c r="H15" s="15"/>
      <c r="I15" s="6"/>
      <c r="J15" s="6"/>
      <c r="K15" s="16"/>
      <c r="L15" s="1"/>
      <c r="M15" s="15"/>
      <c r="N15" s="15"/>
      <c r="O15" s="16"/>
      <c r="P15" s="24"/>
      <c r="Q15" s="25"/>
      <c r="R15" s="1"/>
      <c r="S15" s="26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</row>
    <row r="16" spans="1:31" ht="12.6">
      <c r="A16" s="44"/>
      <c r="B16" s="44"/>
      <c r="C16" s="14"/>
      <c r="D16" s="14"/>
      <c r="E16" s="1"/>
      <c r="F16" s="15"/>
      <c r="G16" s="15"/>
      <c r="H16" s="15"/>
      <c r="I16" s="6"/>
      <c r="J16" s="6"/>
      <c r="K16" s="16"/>
      <c r="L16" s="1"/>
      <c r="M16" s="15"/>
      <c r="N16" s="15"/>
      <c r="O16" s="16"/>
      <c r="P16" s="24"/>
      <c r="Q16" s="25"/>
      <c r="R16" s="1"/>
      <c r="S16" s="26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</row>
    <row r="17" spans="3:19" ht="12.6">
      <c r="C17" s="14"/>
      <c r="D17" s="14"/>
      <c r="E17" s="1"/>
      <c r="F17" s="15"/>
      <c r="G17" s="15"/>
      <c r="H17" s="15"/>
      <c r="I17" s="6"/>
      <c r="J17" s="6"/>
      <c r="K17" s="16"/>
      <c r="L17" s="1"/>
      <c r="M17" s="15"/>
      <c r="N17" s="15"/>
      <c r="O17" s="16"/>
      <c r="P17" s="24"/>
      <c r="Q17" s="25"/>
      <c r="R17" s="1"/>
      <c r="S17" s="26"/>
    </row>
    <row r="18" spans="3:19" ht="12.6">
      <c r="C18" s="14"/>
      <c r="D18" s="14"/>
      <c r="E18" s="1"/>
      <c r="F18" s="15"/>
      <c r="G18" s="15"/>
      <c r="H18" s="15"/>
      <c r="I18" s="6"/>
      <c r="J18" s="6"/>
      <c r="K18" s="16"/>
      <c r="L18" s="1"/>
      <c r="M18" s="15"/>
      <c r="N18" s="15"/>
      <c r="O18" s="16"/>
      <c r="P18" s="24"/>
      <c r="Q18" s="25"/>
      <c r="R18" s="1"/>
      <c r="S18" s="26"/>
    </row>
    <row r="19" spans="3:19" ht="12.6">
      <c r="C19" s="14"/>
      <c r="D19" s="14"/>
      <c r="E19" s="1"/>
      <c r="F19" s="15"/>
      <c r="G19" s="15"/>
      <c r="H19" s="15"/>
      <c r="I19" s="6"/>
      <c r="J19" s="6"/>
      <c r="K19" s="16"/>
      <c r="L19" s="1"/>
      <c r="M19" s="15"/>
      <c r="N19" s="15"/>
      <c r="O19" s="16"/>
      <c r="P19" s="24"/>
      <c r="Q19" s="25"/>
      <c r="R19" s="1"/>
      <c r="S19" s="26"/>
    </row>
    <row r="20" spans="3:19" ht="12.6">
      <c r="C20" s="27"/>
      <c r="D20" s="27"/>
      <c r="E20" s="28"/>
      <c r="F20" s="29"/>
      <c r="G20" s="29"/>
      <c r="H20" s="29"/>
      <c r="I20" s="30"/>
      <c r="J20" s="30"/>
      <c r="K20" s="31"/>
      <c r="L20" s="28"/>
      <c r="M20" s="29"/>
      <c r="N20" s="29"/>
      <c r="O20" s="16"/>
      <c r="P20" s="32"/>
      <c r="Q20" s="33"/>
      <c r="R20" s="28"/>
      <c r="S20" s="34"/>
    </row>
    <row r="21" spans="3:19" ht="12.95">
      <c r="C21" s="3" t="s">
        <v>37</v>
      </c>
      <c r="D21" s="35">
        <v>10000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</row>
    <row r="23" spans="3:19" ht="12.95">
      <c r="C23" s="3" t="s">
        <v>38</v>
      </c>
      <c r="D23" s="36">
        <f>(SUMPRODUCT(H10:H12,E10:E12)-SUMPRODUCT(G10:G12,D10:D12))/(1000*12)</f>
        <v>0.14791666666666667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</row>
    <row r="24" spans="3:19" ht="12.95">
      <c r="C24" s="3" t="s">
        <v>39</v>
      </c>
      <c r="D24" s="31">
        <f>D21*D23</f>
        <v>1479.1666666666667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3:19" ht="12.6">
      <c r="C25" s="2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</row>
    <row r="26" spans="3:19" ht="12.95">
      <c r="C26" s="3" t="s">
        <v>40</v>
      </c>
      <c r="D26" s="36">
        <f>IF(L10="Copay",((SUMPRODUCT(N10:N12,E10:E12)-SUMPRODUCT(M10:M12,D10:D12))/(12*1000)),((SUMPRODUCT(E10:E12,H10:H12,N10:N12)-SUMPRODUCT(D10:D12,G10:G12,N10:N12))/(12*1000)))</f>
        <v>3.8541666666666669E-2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</row>
    <row r="27" spans="3:19" ht="12.95">
      <c r="C27" s="3" t="s">
        <v>41</v>
      </c>
      <c r="D27" s="31">
        <f>D26*D21</f>
        <v>385.41666666666669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9" spans="3:19" ht="12.95">
      <c r="C29" s="3" t="s">
        <v>42</v>
      </c>
      <c r="D29" s="37">
        <f>-(SUM(R10:R20))</f>
        <v>0.13500000000000001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3:19" ht="12.95">
      <c r="C30" s="3" t="s">
        <v>43</v>
      </c>
      <c r="D30" s="31">
        <f>D29*D21</f>
        <v>1350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3:19" ht="12.6">
      <c r="C31" s="2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</row>
    <row r="32" spans="3:19" ht="12.6">
      <c r="C32" s="45" t="s">
        <v>44</v>
      </c>
      <c r="D32" s="51"/>
      <c r="E32" s="52"/>
      <c r="F32" s="52"/>
      <c r="G32" s="52"/>
      <c r="H32" s="53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3:8" ht="12.6">
      <c r="C33" s="54"/>
      <c r="D33" s="55"/>
      <c r="E33" s="56"/>
      <c r="F33" s="56"/>
      <c r="G33" s="56"/>
      <c r="H33" s="57"/>
    </row>
    <row r="34" spans="3:8" ht="12.6">
      <c r="C34" s="54"/>
      <c r="D34" s="55"/>
      <c r="E34" s="56"/>
      <c r="F34" s="56"/>
      <c r="G34" s="56"/>
      <c r="H34" s="57"/>
    </row>
    <row r="35" spans="3:8" ht="12.6">
      <c r="C35" s="58"/>
      <c r="D35" s="59"/>
      <c r="E35" s="60"/>
      <c r="F35" s="60"/>
      <c r="G35" s="60"/>
      <c r="H35" s="61"/>
    </row>
    <row r="37" spans="3:8" ht="12.6">
      <c r="C37" s="45" t="s">
        <v>45</v>
      </c>
      <c r="D37" s="51"/>
      <c r="E37" s="52"/>
      <c r="F37" s="52"/>
      <c r="G37" s="52"/>
      <c r="H37" s="53"/>
    </row>
    <row r="38" spans="3:8" ht="12.6">
      <c r="C38" s="54"/>
      <c r="D38" s="55"/>
      <c r="E38" s="56"/>
      <c r="F38" s="56"/>
      <c r="G38" s="56"/>
      <c r="H38" s="57"/>
    </row>
    <row r="39" spans="3:8" ht="12.6">
      <c r="C39" s="54"/>
      <c r="D39" s="55"/>
      <c r="E39" s="56"/>
      <c r="F39" s="56"/>
      <c r="G39" s="56"/>
      <c r="H39" s="57"/>
    </row>
    <row r="40" spans="3:8" ht="12.6">
      <c r="C40" s="58"/>
      <c r="D40" s="59"/>
      <c r="E40" s="60"/>
      <c r="F40" s="60"/>
      <c r="G40" s="60"/>
      <c r="H40" s="61"/>
    </row>
    <row r="42" spans="3:8" ht="12.6">
      <c r="C42" s="45" t="s">
        <v>45</v>
      </c>
      <c r="D42" s="51"/>
      <c r="E42" s="52"/>
      <c r="F42" s="52"/>
      <c r="G42" s="52"/>
      <c r="H42" s="53"/>
    </row>
    <row r="43" spans="3:8" ht="12.6">
      <c r="C43" s="54"/>
      <c r="D43" s="55"/>
      <c r="E43" s="56"/>
      <c r="F43" s="56"/>
      <c r="G43" s="56"/>
      <c r="H43" s="57"/>
    </row>
    <row r="44" spans="3:8" ht="12.6">
      <c r="C44" s="54"/>
      <c r="D44" s="55"/>
      <c r="E44" s="56"/>
      <c r="F44" s="56"/>
      <c r="G44" s="56"/>
      <c r="H44" s="57"/>
    </row>
    <row r="45" spans="3:8" ht="12.6">
      <c r="C45" s="58"/>
      <c r="D45" s="59"/>
      <c r="E45" s="60"/>
      <c r="F45" s="60"/>
      <c r="G45" s="60"/>
      <c r="H45" s="61"/>
    </row>
    <row r="46" spans="3:8" ht="12.6">
      <c r="C46" s="2"/>
      <c r="D46" s="44"/>
      <c r="E46" s="44"/>
      <c r="F46" s="44"/>
      <c r="G46" s="44"/>
      <c r="H46" s="44"/>
    </row>
    <row r="47" spans="3:8" ht="12.6">
      <c r="C47" s="45" t="s">
        <v>46</v>
      </c>
      <c r="D47" s="51"/>
      <c r="E47" s="52"/>
      <c r="F47" s="52"/>
      <c r="G47" s="52"/>
      <c r="H47" s="53"/>
    </row>
    <row r="48" spans="3:8" ht="12.6">
      <c r="C48" s="54"/>
      <c r="D48" s="55"/>
      <c r="E48" s="56"/>
      <c r="F48" s="56"/>
      <c r="G48" s="56"/>
      <c r="H48" s="57"/>
    </row>
    <row r="49" spans="3:8" ht="12.6">
      <c r="C49" s="54"/>
      <c r="D49" s="55"/>
      <c r="E49" s="56"/>
      <c r="F49" s="56"/>
      <c r="G49" s="56"/>
      <c r="H49" s="57"/>
    </row>
    <row r="50" spans="3:8" ht="12.6">
      <c r="C50" s="58"/>
      <c r="D50" s="59"/>
      <c r="E50" s="60"/>
      <c r="F50" s="60"/>
      <c r="G50" s="60"/>
      <c r="H50" s="61"/>
    </row>
    <row r="51" spans="3:8" ht="12.6">
      <c r="C51" s="2"/>
      <c r="D51" s="44"/>
      <c r="E51" s="44"/>
      <c r="F51" s="44"/>
      <c r="G51" s="44"/>
      <c r="H51" s="44"/>
    </row>
    <row r="52" spans="3:8" ht="12.6">
      <c r="C52" s="48" t="s">
        <v>47</v>
      </c>
      <c r="D52" s="51"/>
      <c r="E52" s="52"/>
      <c r="F52" s="52"/>
      <c r="G52" s="52"/>
      <c r="H52" s="53"/>
    </row>
    <row r="53" spans="3:8" ht="12.6">
      <c r="C53" s="54"/>
      <c r="D53" s="55"/>
      <c r="E53" s="56"/>
      <c r="F53" s="56"/>
      <c r="G53" s="56"/>
      <c r="H53" s="57"/>
    </row>
    <row r="54" spans="3:8" ht="12.6">
      <c r="C54" s="54"/>
      <c r="D54" s="55"/>
      <c r="E54" s="56"/>
      <c r="F54" s="56"/>
      <c r="G54" s="56"/>
      <c r="H54" s="57"/>
    </row>
    <row r="55" spans="3:8" ht="12.6">
      <c r="C55" s="58"/>
      <c r="D55" s="59"/>
      <c r="E55" s="60"/>
      <c r="F55" s="60"/>
      <c r="G55" s="60"/>
      <c r="H55" s="61"/>
    </row>
  </sheetData>
  <mergeCells count="13">
    <mergeCell ref="C42:C45"/>
    <mergeCell ref="D42:H45"/>
    <mergeCell ref="C47:C50"/>
    <mergeCell ref="D47:H50"/>
    <mergeCell ref="C52:C55"/>
    <mergeCell ref="D52:H55"/>
    <mergeCell ref="C37:C40"/>
    <mergeCell ref="D37:H40"/>
    <mergeCell ref="D8:K8"/>
    <mergeCell ref="L8:O8"/>
    <mergeCell ref="P8:S8"/>
    <mergeCell ref="C32:C35"/>
    <mergeCell ref="D32:H3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xr:uid="{00000000-0002-0000-0000-000000000000}">
          <x14:formula1>
            <xm:f>Sheet2!$A$2:$A$3</xm:f>
          </x14:formula1>
          <xm:sqref>L10:L20</xm:sqref>
        </x14:dataValidation>
        <x14:dataValidation type="list" allowBlank="1" xr:uid="{00000000-0002-0000-0000-000001000000}">
          <x14:formula1>
            <xm:f>Sheet2!$A$6:$A$9</xm:f>
          </x14:formula1>
          <xm:sqref>C3</xm:sqref>
        </x14:dataValidation>
        <x14:dataValidation type="list" allowBlank="1" xr:uid="{00000000-0002-0000-0000-000002000000}">
          <x14:formula1>
            <xm:f>Sheet2!$A$12:$A$14</xm:f>
          </x14:formula1>
          <xm:sqref>F10:F20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BBE1C-EFF2-4420-B429-C968E08F9460}">
  <dimension ref="A1:O4"/>
  <sheetViews>
    <sheetView workbookViewId="0">
      <selection activeCell="G24" sqref="G24"/>
    </sheetView>
  </sheetViews>
  <sheetFormatPr defaultRowHeight="12.6"/>
  <cols>
    <col min="1" max="1" width="20" customWidth="1"/>
    <col min="2" max="2" width="19.85546875" customWidth="1"/>
    <col min="3" max="3" width="17.28515625" customWidth="1"/>
    <col min="4" max="4" width="12" customWidth="1"/>
    <col min="5" max="5" width="18.42578125" customWidth="1"/>
    <col min="6" max="6" width="26.5703125" customWidth="1"/>
    <col min="7" max="7" width="21.7109375" customWidth="1"/>
    <col min="8" max="8" width="18" customWidth="1"/>
    <col min="9" max="9" width="18.7109375" customWidth="1"/>
    <col min="10" max="10" width="24" customWidth="1"/>
    <col min="11" max="11" width="22.5703125" customWidth="1"/>
    <col min="12" max="12" width="18.28515625" customWidth="1"/>
    <col min="13" max="13" width="22.7109375" customWidth="1"/>
    <col min="14" max="14" width="25.7109375" customWidth="1"/>
    <col min="15" max="15" width="22.28515625" customWidth="1"/>
  </cols>
  <sheetData>
    <row r="1" spans="1:15" s="39" customFormat="1" ht="43.5" customHeight="1">
      <c r="A1" s="40" t="s">
        <v>48</v>
      </c>
      <c r="B1" s="40" t="s">
        <v>49</v>
      </c>
      <c r="C1" s="40" t="s">
        <v>50</v>
      </c>
      <c r="D1" s="40" t="s">
        <v>9</v>
      </c>
      <c r="E1" s="41" t="s">
        <v>13</v>
      </c>
      <c r="F1" s="41" t="s">
        <v>14</v>
      </c>
      <c r="G1" s="41" t="s">
        <v>15</v>
      </c>
      <c r="H1" s="41" t="s">
        <v>16</v>
      </c>
      <c r="I1" s="41" t="s">
        <v>17</v>
      </c>
      <c r="J1" s="41" t="s">
        <v>18</v>
      </c>
      <c r="K1" s="41" t="s">
        <v>22</v>
      </c>
      <c r="L1" s="41" t="s">
        <v>23</v>
      </c>
      <c r="M1" s="41" t="s">
        <v>24</v>
      </c>
      <c r="N1" s="41" t="s">
        <v>28</v>
      </c>
      <c r="O1" s="41" t="s">
        <v>29</v>
      </c>
    </row>
    <row r="2" spans="1:15">
      <c r="A2" s="42" t="s">
        <v>51</v>
      </c>
      <c r="B2" s="42">
        <v>12345</v>
      </c>
      <c r="C2" s="42" t="s">
        <v>52</v>
      </c>
      <c r="D2" s="42">
        <v>2023</v>
      </c>
      <c r="E2" s="1" t="s">
        <v>30</v>
      </c>
      <c r="F2" s="1">
        <v>10.5</v>
      </c>
      <c r="G2" s="1">
        <v>10</v>
      </c>
      <c r="H2" s="15" t="s">
        <v>31</v>
      </c>
      <c r="I2" s="15">
        <v>100</v>
      </c>
      <c r="J2" s="15">
        <v>250</v>
      </c>
      <c r="K2" s="1" t="s">
        <v>32</v>
      </c>
      <c r="L2" s="17">
        <v>25</v>
      </c>
      <c r="M2" s="17">
        <v>40</v>
      </c>
      <c r="N2" s="15">
        <v>-0.08</v>
      </c>
      <c r="O2" s="43">
        <v>-5.0000000000000001E-3</v>
      </c>
    </row>
    <row r="3" spans="1:15">
      <c r="A3" s="42" t="s">
        <v>51</v>
      </c>
      <c r="B3" s="42">
        <v>12345</v>
      </c>
      <c r="C3" s="42" t="s">
        <v>52</v>
      </c>
      <c r="D3" s="42">
        <v>2023</v>
      </c>
      <c r="E3" s="1" t="s">
        <v>33</v>
      </c>
      <c r="F3" s="1">
        <v>12</v>
      </c>
      <c r="G3" s="1">
        <v>11</v>
      </c>
      <c r="H3" s="15" t="s">
        <v>34</v>
      </c>
      <c r="I3" s="15">
        <v>175</v>
      </c>
      <c r="J3" s="15">
        <v>200</v>
      </c>
      <c r="K3" s="1" t="s">
        <v>32</v>
      </c>
      <c r="L3" s="17">
        <v>25</v>
      </c>
      <c r="M3" s="17">
        <v>40</v>
      </c>
      <c r="N3" s="15">
        <v>-1.4999999999999999E-2</v>
      </c>
      <c r="O3" s="43">
        <v>-1E-3</v>
      </c>
    </row>
    <row r="4" spans="1:15">
      <c r="A4" s="42" t="s">
        <v>51</v>
      </c>
      <c r="B4" s="42">
        <v>12345</v>
      </c>
      <c r="C4" s="42" t="s">
        <v>52</v>
      </c>
      <c r="D4" s="42">
        <v>2023</v>
      </c>
      <c r="E4" s="1" t="s">
        <v>35</v>
      </c>
      <c r="F4" s="1">
        <v>15</v>
      </c>
      <c r="G4" s="1">
        <v>14</v>
      </c>
      <c r="H4" s="15" t="s">
        <v>36</v>
      </c>
      <c r="I4" s="15">
        <v>125</v>
      </c>
      <c r="J4" s="15">
        <v>150</v>
      </c>
      <c r="K4" s="1" t="s">
        <v>32</v>
      </c>
      <c r="L4" s="17">
        <v>25</v>
      </c>
      <c r="M4" s="17">
        <v>40</v>
      </c>
      <c r="N4" s="15">
        <v>-0.04</v>
      </c>
      <c r="O4" s="43">
        <v>-2E-3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5516546E-BC08-4527-A1BC-6E1200812EC1}">
          <x14:formula1>
            <xm:f>Sheet2!$A$12:$A$14</xm:f>
          </x14:formula1>
          <xm:sqref>H2:H4</xm:sqref>
        </x14:dataValidation>
        <x14:dataValidation type="list" allowBlank="1" xr:uid="{701D67DF-90CB-40ED-A02C-DB0AA177B358}">
          <x14:formula1>
            <xm:f>Sheet2!$A$2:$A$3</xm:f>
          </x14:formula1>
          <xm:sqref>K2:K4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4"/>
  <sheetViews>
    <sheetView workbookViewId="0"/>
  </sheetViews>
  <sheetFormatPr defaultColWidth="12.5703125" defaultRowHeight="15.75" customHeight="1"/>
  <sheetData>
    <row r="1" spans="1:1" ht="15.75" customHeight="1">
      <c r="A1" s="38" t="s">
        <v>53</v>
      </c>
    </row>
    <row r="2" spans="1:1" ht="15.75" customHeight="1">
      <c r="A2" s="2" t="s">
        <v>54</v>
      </c>
    </row>
    <row r="3" spans="1:1" ht="15.75" customHeight="1">
      <c r="A3" s="2" t="s">
        <v>32</v>
      </c>
    </row>
    <row r="4" spans="1:1" ht="15.75" customHeight="1">
      <c r="A4" s="2"/>
    </row>
    <row r="5" spans="1:1" ht="15.75" customHeight="1">
      <c r="A5" s="38" t="s">
        <v>55</v>
      </c>
    </row>
    <row r="6" spans="1:1" ht="15.75" customHeight="1">
      <c r="A6" s="2" t="s">
        <v>4</v>
      </c>
    </row>
    <row r="7" spans="1:1" ht="15.75" customHeight="1">
      <c r="A7" s="2" t="s">
        <v>56</v>
      </c>
    </row>
    <row r="8" spans="1:1" ht="15.75" customHeight="1">
      <c r="A8" s="2" t="s">
        <v>57</v>
      </c>
    </row>
    <row r="9" spans="1:1" ht="15.75" customHeight="1">
      <c r="A9" s="2" t="s">
        <v>58</v>
      </c>
    </row>
    <row r="11" spans="1:1" ht="15.75" customHeight="1">
      <c r="A11" s="38" t="s">
        <v>59</v>
      </c>
    </row>
    <row r="12" spans="1:1" ht="15.75" customHeight="1">
      <c r="A12" s="2" t="s">
        <v>31</v>
      </c>
    </row>
    <row r="13" spans="1:1" ht="15.75" customHeight="1">
      <c r="A13" s="2" t="s">
        <v>34</v>
      </c>
    </row>
    <row r="14" spans="1:1" ht="15.75" customHeight="1">
      <c r="A14" s="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Suzuki, Marina (HCA)</dc:creator>
  <cp:keywords/>
  <dc:description/>
  <cp:lastModifiedBy>Colacurcio, Julie (HCA)</cp:lastModifiedBy>
  <cp:revision/>
  <dcterms:created xsi:type="dcterms:W3CDTF">2023-09-20T22:41:44Z</dcterms:created>
  <dcterms:modified xsi:type="dcterms:W3CDTF">2023-11-02T15:18:14Z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2023-09-20T22:41:18Z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01eb9561-98e4-4470-be34-22a7d82762d1</vt:lpwstr>
  </property>
  <property fmtid="{D5CDD505-2E9C-101B-9397-08002B2CF9AE}" pid="8" name="MSIP_Label_1520fa42-cf58-4c22-8b93-58cf1d3bd1cb_ContentBits">
    <vt:lpwstr>0</vt:lpwstr>
  </property>
</Properties>
</file>