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shsapoly5100a\f-\SHARED\SECTIONS\Fiscal\Accounting Office\Integrated Acctg Folders\Payables\Contract Logs\Log- 070 Contract\Prevention\"/>
    </mc:Choice>
  </mc:AlternateContent>
  <bookViews>
    <workbookView xWindow="0" yWindow="1785" windowWidth="11745" windowHeight="3585" tabRatio="591"/>
  </bookViews>
  <sheets>
    <sheet name="Log" sheetId="9" r:id="rId1"/>
    <sheet name="CONTRACT-CR" sheetId="10" r:id="rId2"/>
    <sheet name="A19" sheetId="12" r:id="rId3"/>
  </sheets>
  <externalReferences>
    <externalReference r:id="rId4"/>
  </externalReferences>
  <definedNames>
    <definedName name="_xlnm._FilterDatabase" localSheetId="0" hidden="1">Log!#REF!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hidden="1">{"'NTERECV'!$A$5:$F$55"}</definedName>
    <definedName name="HTML_CodePage" hidden="1">1252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/>
</workbook>
</file>

<file path=xl/calcChain.xml><?xml version="1.0" encoding="utf-8"?>
<calcChain xmlns="http://schemas.openxmlformats.org/spreadsheetml/2006/main">
  <c r="F22" i="9" l="1"/>
  <c r="F21" i="9" l="1"/>
  <c r="N32" i="9" l="1"/>
  <c r="N55" i="9"/>
  <c r="N59" i="9"/>
  <c r="AA15" i="9"/>
  <c r="Y55" i="9"/>
  <c r="W55" i="9"/>
  <c r="W37" i="9"/>
  <c r="X56" i="9"/>
  <c r="Y32" i="9"/>
  <c r="W32" i="9"/>
  <c r="X33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Y14" i="9"/>
  <c r="Z18" i="9"/>
  <c r="Z19" i="9"/>
  <c r="Z20" i="9"/>
  <c r="Z21" i="9"/>
  <c r="Z22" i="9"/>
  <c r="Z23" i="9"/>
  <c r="Z24" i="9"/>
  <c r="Z25" i="9"/>
  <c r="Z26" i="9"/>
  <c r="Z27" i="9"/>
  <c r="Z28" i="9"/>
  <c r="Z29" i="9"/>
  <c r="Z30" i="9"/>
  <c r="Z31" i="9"/>
  <c r="X34" i="9"/>
  <c r="Z33" i="9"/>
  <c r="Z34" i="9"/>
  <c r="Y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7" i="9"/>
  <c r="Z56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Z51" i="9"/>
  <c r="Z52" i="9"/>
  <c r="Z53" i="9"/>
  <c r="Z54" i="9"/>
  <c r="Z57" i="9"/>
  <c r="B9" i="9"/>
  <c r="U55" i="9"/>
  <c r="S55" i="9"/>
  <c r="Q55" i="9"/>
  <c r="O55" i="9"/>
  <c r="L55" i="9"/>
  <c r="J55" i="9"/>
  <c r="H55" i="9"/>
  <c r="F55" i="9"/>
  <c r="D55" i="9"/>
  <c r="B55" i="9"/>
  <c r="AA54" i="9"/>
  <c r="AA53" i="9"/>
  <c r="AA52" i="9"/>
  <c r="AA51" i="9"/>
  <c r="AA50" i="9"/>
  <c r="AA49" i="9"/>
  <c r="AA48" i="9"/>
  <c r="AA47" i="9"/>
  <c r="AA46" i="9"/>
  <c r="AA45" i="9"/>
  <c r="AA44" i="9"/>
  <c r="AA43" i="9"/>
  <c r="AA42" i="9"/>
  <c r="AA41" i="9"/>
  <c r="AA40" i="9"/>
  <c r="AA39" i="9"/>
  <c r="AA38" i="9"/>
  <c r="S37" i="9"/>
  <c r="T56" i="9"/>
  <c r="O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F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D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B37" i="9"/>
  <c r="C56" i="9"/>
  <c r="U32" i="9"/>
  <c r="S32" i="9"/>
  <c r="Q32" i="9"/>
  <c r="O32" i="9"/>
  <c r="L32" i="9"/>
  <c r="J32" i="9"/>
  <c r="H32" i="9"/>
  <c r="I33" i="9" s="1"/>
  <c r="F32" i="9"/>
  <c r="G33" i="9" s="1"/>
  <c r="D32" i="9"/>
  <c r="E33" i="9" s="1"/>
  <c r="B32" i="9"/>
  <c r="AA31" i="9"/>
  <c r="AA30" i="9"/>
  <c r="AA29" i="9"/>
  <c r="AA28" i="9"/>
  <c r="AA27" i="9"/>
  <c r="AA26" i="9"/>
  <c r="AA25" i="9"/>
  <c r="AA24" i="9"/>
  <c r="AA23" i="9"/>
  <c r="AA22" i="9"/>
  <c r="AA21" i="9"/>
  <c r="AA20" i="9"/>
  <c r="AA19" i="9"/>
  <c r="AA18" i="9"/>
  <c r="AA17" i="9"/>
  <c r="AA16" i="9"/>
  <c r="S14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O14" i="9"/>
  <c r="Q14" i="9"/>
  <c r="F14" i="9"/>
  <c r="D14" i="9"/>
  <c r="B14" i="9"/>
  <c r="C15" i="9"/>
  <c r="C16" i="9"/>
  <c r="C17" i="9"/>
  <c r="C18" i="9"/>
  <c r="C19" i="9"/>
  <c r="C20" i="9"/>
  <c r="C21" i="9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K11" i="9"/>
  <c r="F11" i="9"/>
  <c r="AA33" i="9"/>
  <c r="AA55" i="9"/>
  <c r="AA56" i="9"/>
  <c r="G15" i="9"/>
  <c r="G16" i="9"/>
  <c r="G17" i="9"/>
  <c r="G18" i="9"/>
  <c r="G19" i="9"/>
  <c r="G20" i="9"/>
  <c r="G21" i="9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H14" i="9"/>
  <c r="J14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7" i="9"/>
  <c r="U37" i="9"/>
  <c r="F5" i="9"/>
  <c r="K5" i="9"/>
  <c r="K3" i="9"/>
  <c r="L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K9" i="9"/>
  <c r="F8" i="9"/>
  <c r="P33" i="9"/>
  <c r="E15" i="9"/>
  <c r="E16" i="9"/>
  <c r="E17" i="9"/>
  <c r="E18" i="9"/>
  <c r="E19" i="9"/>
  <c r="E20" i="9"/>
  <c r="E21" i="9"/>
  <c r="E22" i="9" s="1"/>
  <c r="E23" i="9" s="1"/>
  <c r="E24" i="9" s="1"/>
  <c r="E25" i="9" s="1"/>
  <c r="E26" i="9" s="1"/>
  <c r="E27" i="9" s="1"/>
  <c r="E28" i="9" s="1"/>
  <c r="E29" i="9" s="1"/>
  <c r="E30" i="9" s="1"/>
  <c r="E31" i="9" s="1"/>
  <c r="F4" i="9"/>
  <c r="L5" i="9"/>
  <c r="L4" i="9"/>
  <c r="L9" i="9"/>
  <c r="E56" i="9"/>
  <c r="E5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G56" i="9"/>
  <c r="G57" i="9"/>
  <c r="P56" i="9"/>
  <c r="P57" i="9"/>
  <c r="K4" i="9"/>
  <c r="H37" i="9"/>
  <c r="Q37" i="9"/>
  <c r="J37" i="9"/>
  <c r="G9" i="9"/>
  <c r="T33" i="9"/>
  <c r="T34" i="9"/>
  <c r="F9" i="9"/>
  <c r="U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3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C33" i="9"/>
  <c r="F3" i="9"/>
  <c r="AA57" i="9"/>
  <c r="L10" i="9"/>
  <c r="L14" i="9"/>
  <c r="M33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38" i="9"/>
  <c r="V39" i="9"/>
  <c r="V40" i="9"/>
  <c r="V56" i="9"/>
  <c r="M56" i="9"/>
  <c r="M57" i="9"/>
  <c r="L3" i="9"/>
  <c r="C57" i="9"/>
  <c r="K56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6" i="9"/>
  <c r="I56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V33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R34" i="9"/>
  <c r="G8" i="9"/>
  <c r="P34" i="9"/>
  <c r="I15" i="9"/>
  <c r="I16" i="9"/>
  <c r="I17" i="9"/>
  <c r="I18" i="9"/>
  <c r="I19" i="9"/>
  <c r="I20" i="9"/>
  <c r="I21" i="9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4" i="9" s="1"/>
  <c r="K33" i="9"/>
  <c r="K15" i="9"/>
  <c r="K16" i="9"/>
  <c r="K17" i="9"/>
  <c r="K18" i="9"/>
  <c r="K19" i="9"/>
  <c r="K20" i="9"/>
  <c r="K21" i="9" s="1"/>
  <c r="K22" i="9" s="1"/>
  <c r="K23" i="9" s="1"/>
  <c r="K24" i="9" s="1"/>
  <c r="K25" i="9" s="1"/>
  <c r="K26" i="9" s="1"/>
  <c r="K27" i="9" s="1"/>
  <c r="K28" i="9" s="1"/>
  <c r="K29" i="9" s="1"/>
  <c r="K30" i="9" s="1"/>
  <c r="K31" i="9" s="1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4" i="9"/>
  <c r="I57" i="9"/>
  <c r="K57" i="9"/>
  <c r="V57" i="9"/>
  <c r="V34" i="9"/>
  <c r="R57" i="9"/>
  <c r="K34" i="9" l="1"/>
  <c r="AA32" i="9"/>
  <c r="AA34" i="9" s="1"/>
  <c r="G5" i="9"/>
  <c r="G34" i="9"/>
  <c r="G4" i="9"/>
  <c r="E34" i="9"/>
  <c r="C34" i="9"/>
  <c r="G3" i="9"/>
</calcChain>
</file>

<file path=xl/comments1.xml><?xml version="1.0" encoding="utf-8"?>
<comments xmlns="http://schemas.openxmlformats.org/spreadsheetml/2006/main">
  <authors>
    <author>Waterhouse, Jennifer A. (DSHS/BHA)</author>
    <author>Young, Christy (DSHS/BHA)</author>
    <author>Scheik, Jill P (DSHS/BHA)</author>
  </authors>
  <commentList>
    <comment ref="N13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AC17" authorId="1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03/06/18</t>
        </r>
      </text>
    </comment>
    <comment ref="AC18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4/9/18</t>
        </r>
      </text>
    </comment>
    <comment ref="AC19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4/9/18</t>
        </r>
      </text>
    </comment>
    <comment ref="A20" authorId="2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Pending response for a new file
</t>
        </r>
      </text>
    </comment>
    <comment ref="AC20" authorId="2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5/10/18</t>
        </r>
      </text>
    </comment>
    <comment ref="N36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<sst xmlns="http://schemas.openxmlformats.org/spreadsheetml/2006/main" count="168" uniqueCount="106">
  <si>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</si>
  <si>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</si>
  <si>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</si>
  <si>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</si>
  <si>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</si>
  <si>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</si>
  <si>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</si>
  <si>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</si>
  <si>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</si>
  <si>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</si>
  <si>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</si>
  <si>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</si>
  <si>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</si>
  <si>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</si>
  <si>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</si>
  <si>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</si>
  <si>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</si>
  <si>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</si>
  <si>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</si>
  <si>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</si>
  <si>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</si>
  <si>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</si>
  <si>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</si>
  <si>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</si>
  <si>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</si>
  <si>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</si>
  <si>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</si>
  <si>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</si>
  <si>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</si>
  <si>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</si>
  <si>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</si>
  <si>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</si>
  <si>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</si>
  <si>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</si>
  <si>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</si>
  <si>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</si>
  <si>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</si>
  <si>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</si>
  <si>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</si>
  <si>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</si>
  <si>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</si>
  <si>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William Lockert</t>
  </si>
  <si>
    <t>Address</t>
  </si>
  <si>
    <t>Julia Havens</t>
  </si>
  <si>
    <t>Marysville School District</t>
  </si>
  <si>
    <t>1765-94296</t>
  </si>
  <si>
    <t>4220 80th Street NE 
Marysville, WA 98270</t>
  </si>
  <si>
    <t>'SWV0074586-00</t>
  </si>
  <si>
    <r>
      <t xml:space="preserve">SABG Prev
</t>
    </r>
    <r>
      <rPr>
        <b/>
        <sz val="10"/>
        <color rgb="FFFF0000"/>
        <rFont val="Arial"/>
        <family val="2"/>
      </rPr>
      <t>BI-19 Proj Code: GSB8-CO-00</t>
    </r>
  </si>
  <si>
    <r>
      <t xml:space="preserve">DMA EBP / RBP 
</t>
    </r>
    <r>
      <rPr>
        <b/>
        <sz val="10"/>
        <color rgb="FFFF0000"/>
        <rFont val="Arial"/>
        <family val="2"/>
      </rPr>
      <t>Minimum of 85%</t>
    </r>
    <r>
      <rPr>
        <b/>
        <sz val="10"/>
        <rFont val="Arial"/>
        <family val="2"/>
      </rPr>
      <t xml:space="preserve">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</si>
  <si>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
</t>
    </r>
    <r>
      <rPr>
        <b/>
        <sz val="10"/>
        <color rgb="FFFF0000"/>
        <rFont val="Arial"/>
        <family val="2"/>
      </rPr>
      <t>Maximum of 15%</t>
    </r>
    <r>
      <rPr>
        <b/>
        <sz val="10"/>
        <rFont val="Arial"/>
        <family val="2"/>
      </rPr>
      <t xml:space="preserve">                   </t>
    </r>
    <r>
      <rPr>
        <b/>
        <sz val="8"/>
        <rFont val="Arial"/>
        <family val="2"/>
      </rPr>
      <t>(TRACKING ONLY)</t>
    </r>
  </si>
  <si>
    <t>STR-CPWI</t>
  </si>
  <si>
    <t>STR-CPWI-ADMIN
TRACKING ONLY</t>
  </si>
  <si>
    <t>July-17</t>
  </si>
  <si>
    <t>12/19/17</t>
  </si>
  <si>
    <t>VCT01091</t>
  </si>
  <si>
    <t>CT840</t>
  </si>
  <si>
    <t>VCT01092</t>
  </si>
  <si>
    <t>CT841</t>
  </si>
  <si>
    <t>Updated by NR(12/19/17)</t>
  </si>
  <si>
    <t>Aug-17</t>
  </si>
  <si>
    <t>Sept 17</t>
  </si>
  <si>
    <t>1/22/18</t>
  </si>
  <si>
    <t>07</t>
  </si>
  <si>
    <t>VCT01286</t>
  </si>
  <si>
    <t>CT031</t>
  </si>
  <si>
    <t>03/02/18</t>
  </si>
  <si>
    <t>VCT01660</t>
  </si>
  <si>
    <t>CK409</t>
  </si>
  <si>
    <t>Oct 17</t>
  </si>
  <si>
    <t>03/06/18</t>
  </si>
  <si>
    <t>VCT01684</t>
  </si>
  <si>
    <t>CK433</t>
  </si>
  <si>
    <t xml:space="preserve">Nov 17 </t>
  </si>
  <si>
    <t>DMA General column will split at the end of the year between EBP and Promising</t>
  </si>
  <si>
    <t>DMA General
(Tracking only)</t>
  </si>
  <si>
    <t>BI 19 Total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</si>
  <si>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</si>
  <si>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</si>
  <si>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</si>
  <si>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</si>
  <si>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</si>
  <si>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</si>
  <si>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</si>
  <si>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</si>
  <si>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</si>
  <si>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</si>
  <si>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</si>
  <si>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</si>
  <si>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</si>
  <si>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</si>
  <si>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</si>
  <si>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4/9/18</t>
  </si>
  <si>
    <t>VCT01944</t>
  </si>
  <si>
    <t>CT682</t>
  </si>
  <si>
    <t xml:space="preserve">Dec  2017 </t>
  </si>
  <si>
    <t>Jan 2018</t>
  </si>
  <si>
    <t>Feb 2018</t>
  </si>
  <si>
    <t>Mar 2018</t>
  </si>
  <si>
    <t>5/11/18</t>
  </si>
  <si>
    <t>VCT02205</t>
  </si>
  <si>
    <t>CT938</t>
  </si>
  <si>
    <t>VCT02206</t>
  </si>
  <si>
    <t>CT939</t>
  </si>
  <si>
    <t>VCT02207</t>
  </si>
  <si>
    <t>CT940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</si>
</sst>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[$-F800]dddd\,\ mmmm\ dd\,\ yyyy"/>
  </numFmts>
  <fonts count="5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1"/>
      <name val="Calibri"/>
      <family val="2"/>
      <scheme val="minor"/>
    </font>
    <font>
      <b/>
      <sz val="20"/>
      <name val="Arial"/>
      <family val="2"/>
    </font>
    <font>
      <sz val="10"/>
      <color rgb="FF150C90"/>
      <name val="Arial"/>
      <family val="2"/>
    </font>
    <font>
      <b/>
      <sz val="10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7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9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24" fillId="0" borderId="0"/>
    <xf numFmtId="0" fontId="30" fillId="0" borderId="0"/>
    <xf numFmtId="0" fontId="24" fillId="0" borderId="0"/>
    <xf numFmtId="0" fontId="18" fillId="0" borderId="0"/>
    <xf numFmtId="0" fontId="24" fillId="0" borderId="0"/>
    <xf numFmtId="0" fontId="15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8" fillId="0" borderId="0"/>
    <xf numFmtId="44" fontId="1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2" fillId="0" borderId="0" applyNumberFormat="0" applyFill="0" applyBorder="0" applyAlignment="0" applyProtection="0"/>
    <xf numFmtId="0" fontId="8" fillId="0" borderId="0"/>
    <xf numFmtId="0" fontId="24" fillId="0" borderId="0"/>
    <xf numFmtId="0" fontId="24" fillId="0" borderId="0"/>
    <xf numFmtId="0" fontId="31" fillId="0" borderId="0"/>
    <xf numFmtId="0" fontId="8" fillId="0" borderId="0"/>
    <xf numFmtId="0" fontId="7" fillId="0" borderId="0"/>
    <xf numFmtId="0" fontId="33" fillId="0" borderId="0"/>
    <xf numFmtId="44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2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4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>
      <alignment vertical="top"/>
    </xf>
    <xf numFmtId="0" fontId="3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2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18" fillId="0" borderId="0"/>
    <xf numFmtId="0" fontId="18" fillId="0" borderId="0"/>
    <xf numFmtId="0" fontId="23" fillId="0" borderId="0">
      <alignment vertical="top"/>
    </xf>
    <xf numFmtId="0" fontId="3" fillId="0" borderId="0"/>
    <xf numFmtId="0" fontId="3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18" fillId="0" borderId="0"/>
    <xf numFmtId="0" fontId="2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</cellStyleXfs>
  <cellXfs count="170">
    <xf numFmtId="0" fontId="0" fillId="0" borderId="0" xfId="0"/>
    <xf numFmtId="40" fontId="18" fillId="0" borderId="1" xfId="4111" applyNumberFormat="1" applyFill="1" applyBorder="1" applyAlignment="1" applyProtection="1">
      <alignment horizontal="right"/>
      <protection locked="0"/>
    </xf>
    <xf numFmtId="4" fontId="18" fillId="0" borderId="0" xfId="4111" applyNumberFormat="1" applyFont="1" applyAlignment="1" applyProtection="1">
      <alignment horizontal="center" vertical="center"/>
      <protection locked="0"/>
    </xf>
    <xf numFmtId="0" fontId="18" fillId="0" borderId="0" xfId="4111" applyAlignment="1" applyProtection="1">
      <alignment horizontal="center" vertical="center"/>
      <protection locked="0"/>
    </xf>
    <xf numFmtId="4" fontId="39" fillId="0" borderId="0" xfId="4111" quotePrefix="1" applyNumberFormat="1" applyFont="1" applyAlignment="1" applyProtection="1">
      <alignment horizontal="center" vertical="center"/>
      <protection locked="0"/>
    </xf>
    <xf numFmtId="4" fontId="37" fillId="0" borderId="15" xfId="4111" applyNumberFormat="1" applyFont="1" applyBorder="1" applyAlignment="1" applyProtection="1">
      <alignment horizontal="center" vertical="center"/>
      <protection locked="0"/>
    </xf>
    <xf numFmtId="4" fontId="37" fillId="0" borderId="18" xfId="4111" applyNumberFormat="1" applyFont="1" applyBorder="1" applyAlignment="1" applyProtection="1">
      <alignment horizontal="center" vertical="center"/>
      <protection locked="0"/>
    </xf>
    <xf numFmtId="4" fontId="37" fillId="0" borderId="16" xfId="4111" applyNumberFormat="1" applyFont="1" applyBorder="1" applyAlignment="1" applyProtection="1">
      <alignment horizontal="center" vertical="center"/>
      <protection locked="0"/>
    </xf>
    <xf numFmtId="3" fontId="24" fillId="0" borderId="26" xfId="4111" applyNumberFormat="1" applyFont="1" applyBorder="1" applyAlignment="1" applyProtection="1">
      <alignment horizontal="center" vertical="center"/>
      <protection locked="0"/>
    </xf>
    <xf numFmtId="3" fontId="40" fillId="0" borderId="26" xfId="4111" applyNumberFormat="1" applyFont="1" applyBorder="1" applyAlignment="1" applyProtection="1">
      <alignment horizontal="center" vertical="center"/>
      <protection locked="0"/>
    </xf>
    <xf numFmtId="3" fontId="24" fillId="0" borderId="1" xfId="4111" quotePrefix="1" applyNumberFormat="1" applyFont="1" applyBorder="1" applyAlignment="1" applyProtection="1">
      <alignment horizontal="center" vertical="center"/>
      <protection locked="0"/>
    </xf>
    <xf numFmtId="3" fontId="40" fillId="0" borderId="1" xfId="4111" quotePrefix="1" applyNumberFormat="1" applyFont="1" applyBorder="1" applyAlignment="1" applyProtection="1">
      <alignment horizontal="center" vertical="center"/>
      <protection locked="0"/>
    </xf>
    <xf numFmtId="4" fontId="18" fillId="0" borderId="0" xfId="4111" applyNumberFormat="1" applyFont="1" applyFill="1" applyAlignment="1" applyProtection="1">
      <alignment horizontal="center" vertical="center"/>
      <protection locked="0"/>
    </xf>
    <xf numFmtId="3" fontId="24" fillId="0" borderId="1" xfId="4111" applyNumberFormat="1" applyFont="1" applyFill="1" applyBorder="1" applyAlignment="1" applyProtection="1">
      <alignment horizontal="center" vertical="center"/>
      <protection locked="0"/>
    </xf>
    <xf numFmtId="3" fontId="40" fillId="0" borderId="1" xfId="4111" applyNumberFormat="1" applyFont="1" applyFill="1" applyBorder="1" applyAlignment="1" applyProtection="1">
      <alignment horizontal="center" vertical="center"/>
      <protection locked="0"/>
    </xf>
    <xf numFmtId="3" fontId="18" fillId="0" borderId="0" xfId="4111" applyNumberFormat="1" applyFill="1" applyAlignment="1" applyProtection="1">
      <alignment horizontal="center" vertical="center"/>
      <protection locked="0"/>
    </xf>
    <xf numFmtId="40" fontId="42" fillId="0" borderId="0" xfId="4111" applyNumberFormat="1" applyFont="1" applyBorder="1" applyAlignment="1" applyProtection="1">
      <alignment horizontal="center" vertical="center"/>
      <protection locked="0"/>
    </xf>
    <xf numFmtId="49" fontId="18" fillId="0" borderId="0" xfId="4111" applyNumberFormat="1" applyAlignment="1" applyProtection="1">
      <alignment horizontal="center" vertical="center"/>
      <protection locked="0"/>
    </xf>
    <xf numFmtId="3" fontId="40" fillId="0" borderId="1" xfId="4111" applyNumberFormat="1" applyFont="1" applyBorder="1" applyAlignment="1" applyProtection="1">
      <alignment horizontal="center" vertical="center"/>
      <protection locked="0"/>
    </xf>
    <xf numFmtId="4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Border="1" applyAlignment="1" applyProtection="1">
      <alignment horizontal="center" vertical="center"/>
      <protection locked="0"/>
    </xf>
    <xf numFmtId="0" fontId="39" fillId="0" borderId="0" xfId="4111" applyFont="1" applyAlignment="1" applyProtection="1">
      <alignment horizontal="center" vertical="center"/>
      <protection locked="0"/>
    </xf>
    <xf numFmtId="49" fontId="18" fillId="0" borderId="0" xfId="4111" applyNumberFormat="1" applyAlignment="1" applyProtection="1">
      <alignment horizontal="right"/>
      <protection locked="0"/>
    </xf>
    <xf numFmtId="49" fontId="18" fillId="0" borderId="0" xfId="4111" applyNumberFormat="1" applyProtection="1">
      <protection locked="0"/>
    </xf>
    <xf numFmtId="3" fontId="24" fillId="0" borderId="19" xfId="4111" applyNumberFormat="1" applyFont="1" applyBorder="1" applyAlignment="1" applyProtection="1">
      <alignment horizontal="center"/>
      <protection locked="0"/>
    </xf>
    <xf numFmtId="3" fontId="18" fillId="0" borderId="19" xfId="4111" applyNumberFormat="1" applyFont="1" applyBorder="1" applyAlignment="1" applyProtection="1">
      <alignment horizontal="center"/>
      <protection locked="0"/>
    </xf>
    <xf numFmtId="0" fontId="18" fillId="0" borderId="0" xfId="4111" applyProtection="1">
      <protection locked="0"/>
    </xf>
    <xf numFmtId="49" fontId="37" fillId="0" borderId="23" xfId="4111" applyNumberFormat="1" applyFont="1" applyBorder="1" applyAlignment="1" applyProtection="1">
      <alignment horizontal="center"/>
      <protection locked="0"/>
    </xf>
    <xf numFmtId="49" fontId="24" fillId="0" borderId="23" xfId="4111" applyNumberFormat="1" applyFont="1" applyBorder="1" applyAlignment="1" applyProtection="1">
      <alignment horizontal="center"/>
      <protection locked="0"/>
    </xf>
    <xf numFmtId="49" fontId="18" fillId="0" borderId="24" xfId="4111" applyNumberFormat="1" applyBorder="1" applyProtection="1">
      <protection locked="0"/>
    </xf>
    <xf numFmtId="3" fontId="24" fillId="0" borderId="23" xfId="4111" applyNumberFormat="1" applyFont="1" applyBorder="1" applyAlignment="1" applyProtection="1">
      <alignment horizontal="center"/>
      <protection locked="0"/>
    </xf>
    <xf numFmtId="49" fontId="39" fillId="0" borderId="0" xfId="4111" applyNumberFormat="1" applyFont="1" applyAlignment="1" applyProtection="1">
      <alignment horizontal="center" vertical="center"/>
      <protection locked="0"/>
    </xf>
    <xf numFmtId="0" fontId="19" fillId="0" borderId="15" xfId="11942" applyFont="1" applyBorder="1" applyAlignment="1" applyProtection="1">
      <alignment horizontal="center" vertical="center" wrapText="1"/>
      <protection locked="0"/>
    </xf>
    <xf numFmtId="0" fontId="41" fillId="13" borderId="16" xfId="11942" applyFont="1" applyFill="1" applyBorder="1" applyAlignment="1" applyProtection="1">
      <alignment horizontal="center" vertical="center" wrapText="1"/>
      <protection locked="0"/>
    </xf>
    <xf numFmtId="3" fontId="22" fillId="4" borderId="2" xfId="4111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4111" applyAlignment="1" applyProtection="1">
      <alignment vertical="center"/>
      <protection locked="0"/>
    </xf>
    <xf numFmtId="164" fontId="19" fillId="3" borderId="5" xfId="11942" applyNumberFormat="1" applyFont="1" applyFill="1" applyBorder="1" applyAlignment="1" applyProtection="1">
      <protection locked="0"/>
    </xf>
    <xf numFmtId="3" fontId="22" fillId="4" borderId="12" xfId="4111" applyNumberFormat="1" applyFont="1" applyFill="1" applyBorder="1" applyAlignment="1" applyProtection="1">
      <alignment horizontal="center" wrapText="1"/>
      <protection locked="0"/>
    </xf>
    <xf numFmtId="3" fontId="22" fillId="4" borderId="13" xfId="4111" applyNumberFormat="1" applyFont="1" applyFill="1" applyBorder="1" applyAlignment="1" applyProtection="1">
      <alignment horizontal="center"/>
      <protection locked="0"/>
    </xf>
    <xf numFmtId="3" fontId="22" fillId="4" borderId="21" xfId="4111" applyNumberFormat="1" applyFont="1" applyFill="1" applyBorder="1" applyAlignment="1" applyProtection="1">
      <alignment horizontal="center" wrapText="1"/>
      <protection locked="0"/>
    </xf>
    <xf numFmtId="3" fontId="22" fillId="4" borderId="22" xfId="4111" applyNumberFormat="1" applyFont="1" applyFill="1" applyBorder="1" applyAlignment="1" applyProtection="1">
      <alignment horizontal="center"/>
      <protection locked="0"/>
    </xf>
    <xf numFmtId="3" fontId="22" fillId="4" borderId="1" xfId="4111" applyNumberFormat="1" applyFont="1" applyFill="1" applyBorder="1" applyAlignment="1" applyProtection="1">
      <alignment horizontal="center" wrapText="1"/>
      <protection locked="0"/>
    </xf>
    <xf numFmtId="3" fontId="22" fillId="4" borderId="3" xfId="4111" applyNumberFormat="1" applyFont="1" applyFill="1" applyBorder="1" applyAlignment="1" applyProtection="1">
      <alignment horizontal="center"/>
      <protection locked="0"/>
    </xf>
    <xf numFmtId="40" fontId="19" fillId="12" borderId="2" xfId="158" applyNumberFormat="1" applyFont="1" applyFill="1" applyBorder="1" applyProtection="1">
      <protection locked="0"/>
    </xf>
    <xf numFmtId="49" fontId="19" fillId="12" borderId="7" xfId="11942" applyNumberFormat="1" applyFont="1" applyFill="1" applyBorder="1" applyAlignment="1" applyProtection="1">
      <alignment vertical="center" wrapText="1"/>
      <protection locked="0"/>
    </xf>
    <xf numFmtId="49" fontId="38" fillId="2" borderId="1" xfId="4111" applyNumberFormat="1" applyFont="1" applyFill="1" applyBorder="1" applyAlignment="1" applyProtection="1">
      <alignment horizontal="left"/>
      <protection locked="0"/>
    </xf>
    <xf numFmtId="40" fontId="18" fillId="14" borderId="1" xfId="4111" applyNumberFormat="1" applyFont="1" applyFill="1" applyBorder="1" applyAlignment="1" applyProtection="1">
      <alignment horizontal="right"/>
      <protection locked="0"/>
    </xf>
    <xf numFmtId="40" fontId="18" fillId="10" borderId="1" xfId="4111" applyNumberFormat="1" applyFill="1" applyBorder="1" applyAlignment="1" applyProtection="1">
      <alignment horizontal="right"/>
      <protection locked="0"/>
    </xf>
    <xf numFmtId="40" fontId="19" fillId="12" borderId="9" xfId="4111" applyNumberFormat="1" applyFont="1" applyFill="1" applyBorder="1" applyAlignment="1" applyProtection="1">
      <alignment horizontal="right"/>
      <protection locked="0"/>
    </xf>
    <xf numFmtId="49" fontId="18" fillId="0" borderId="1" xfId="4111" applyNumberFormat="1" applyFont="1" applyFill="1" applyBorder="1" applyAlignment="1" applyProtection="1">
      <alignment horizontal="center"/>
      <protection locked="0"/>
    </xf>
    <xf numFmtId="49" fontId="18" fillId="0" borderId="7" xfId="4111" applyNumberFormat="1" applyFont="1" applyFill="1" applyBorder="1" applyAlignment="1" applyProtection="1">
      <alignment horizontal="center"/>
      <protection locked="0"/>
    </xf>
    <xf numFmtId="49" fontId="18" fillId="0" borderId="3" xfId="4111" applyNumberFormat="1" applyFont="1" applyFill="1" applyBorder="1" applyAlignment="1" applyProtection="1">
      <alignment horizontal="center"/>
      <protection locked="0"/>
    </xf>
    <xf numFmtId="14" fontId="18" fillId="0" borderId="2" xfId="4111" applyNumberFormat="1" applyBorder="1" applyAlignment="1" applyProtection="1">
      <alignment horizontal="center"/>
      <protection locked="0"/>
    </xf>
    <xf numFmtId="49" fontId="18" fillId="0" borderId="6" xfId="4111" applyNumberFormat="1" applyFont="1" applyFill="1" applyBorder="1" applyAlignment="1" applyProtection="1">
      <alignment horizontal="center"/>
      <protection locked="0"/>
    </xf>
    <xf numFmtId="40" fontId="18" fillId="9" borderId="1" xfId="4111" applyNumberFormat="1" applyFill="1" applyBorder="1" applyAlignment="1" applyProtection="1">
      <alignment horizontal="right"/>
      <protection locked="0"/>
    </xf>
    <xf numFmtId="49" fontId="18" fillId="0" borderId="1" xfId="11942" applyNumberFormat="1" applyFont="1" applyBorder="1" applyAlignment="1" applyProtection="1">
      <alignment horizontal="center"/>
      <protection locked="0"/>
    </xf>
    <xf numFmtId="164" fontId="19" fillId="0" borderId="5" xfId="11942" applyNumberFormat="1" applyFont="1" applyFill="1" applyBorder="1" applyAlignment="1" applyProtection="1">
      <alignment horizontal="left"/>
      <protection locked="0"/>
    </xf>
    <xf numFmtId="40" fontId="18" fillId="0" borderId="8" xfId="4111" applyNumberFormat="1" applyBorder="1" applyAlignment="1" applyProtection="1">
      <alignment horizontal="right"/>
      <protection locked="0"/>
    </xf>
    <xf numFmtId="40" fontId="19" fillId="0" borderId="1" xfId="158" applyNumberFormat="1" applyFont="1" applyBorder="1" applyAlignment="1" applyProtection="1">
      <alignment horizontal="right"/>
      <protection locked="0"/>
    </xf>
    <xf numFmtId="40" fontId="19" fillId="0" borderId="2" xfId="158" applyNumberFormat="1" applyFont="1" applyFill="1" applyBorder="1" applyAlignment="1" applyProtection="1">
      <alignment horizontal="right"/>
      <protection locked="0"/>
    </xf>
    <xf numFmtId="40" fontId="19" fillId="0" borderId="0" xfId="158" applyNumberFormat="1" applyFont="1" applyFill="1" applyBorder="1" applyAlignment="1" applyProtection="1">
      <alignment horizontal="right"/>
      <protection locked="0"/>
    </xf>
    <xf numFmtId="40" fontId="19" fillId="0" borderId="14" xfId="11942" applyNumberFormat="1" applyFont="1" applyFill="1" applyBorder="1" applyProtection="1">
      <protection locked="0"/>
    </xf>
    <xf numFmtId="49" fontId="18" fillId="0" borderId="0" xfId="11942" applyNumberFormat="1" applyFont="1" applyBorder="1" applyAlignment="1" applyProtection="1">
      <alignment horizontal="center"/>
      <protection locked="0"/>
    </xf>
    <xf numFmtId="40" fontId="20" fillId="0" borderId="0" xfId="4111" applyNumberFormat="1" applyFont="1" applyBorder="1" applyAlignment="1" applyProtection="1">
      <alignment horizontal="right"/>
      <protection locked="0"/>
    </xf>
    <xf numFmtId="40" fontId="20" fillId="0" borderId="0" xfId="4111" applyNumberFormat="1" applyFont="1" applyAlignment="1" applyProtection="1">
      <alignment horizontal="right"/>
      <protection locked="0"/>
    </xf>
    <xf numFmtId="40" fontId="20" fillId="0" borderId="0" xfId="4111" applyNumberFormat="1" applyFont="1" applyAlignment="1" applyProtection="1">
      <alignment horizontal="center"/>
      <protection locked="0"/>
    </xf>
    <xf numFmtId="4" fontId="18" fillId="0" borderId="0" xfId="4111" applyNumberFormat="1" applyAlignment="1" applyProtection="1">
      <alignment horizontal="left"/>
      <protection locked="0"/>
    </xf>
    <xf numFmtId="40" fontId="18" fillId="0" borderId="0" xfId="4111" applyNumberFormat="1" applyProtection="1">
      <protection locked="0"/>
    </xf>
    <xf numFmtId="4" fontId="18" fillId="0" borderId="0" xfId="4111" applyNumberFormat="1" applyProtection="1">
      <protection locked="0"/>
    </xf>
    <xf numFmtId="3" fontId="22" fillId="4" borderId="2" xfId="4111" applyNumberFormat="1" applyFont="1" applyFill="1" applyBorder="1" applyAlignment="1" applyProtection="1">
      <alignment horizontal="center" wrapText="1"/>
      <protection locked="0"/>
    </xf>
    <xf numFmtId="3" fontId="22" fillId="4" borderId="5" xfId="4111" applyNumberFormat="1" applyFont="1" applyFill="1" applyBorder="1" applyAlignment="1" applyProtection="1">
      <alignment horizontal="center"/>
      <protection locked="0"/>
    </xf>
    <xf numFmtId="49" fontId="19" fillId="3" borderId="7" xfId="11942" applyNumberFormat="1" applyFont="1" applyFill="1" applyBorder="1" applyAlignment="1" applyProtection="1">
      <alignment vertical="center" wrapText="1"/>
      <protection locked="0"/>
    </xf>
    <xf numFmtId="40" fontId="18" fillId="11" borderId="1" xfId="4111" applyNumberFormat="1" applyFill="1" applyBorder="1" applyAlignment="1" applyProtection="1">
      <alignment horizontal="right"/>
      <protection locked="0"/>
    </xf>
    <xf numFmtId="40" fontId="19" fillId="3" borderId="3" xfId="4111" applyNumberFormat="1" applyFont="1" applyFill="1" applyBorder="1" applyAlignment="1" applyProtection="1">
      <alignment horizontal="right"/>
    </xf>
    <xf numFmtId="40" fontId="19" fillId="7" borderId="3" xfId="4111" applyNumberFormat="1" applyFont="1" applyFill="1" applyBorder="1" applyAlignment="1" applyProtection="1">
      <alignment horizontal="right"/>
    </xf>
    <xf numFmtId="40" fontId="19" fillId="10" borderId="3" xfId="4111" applyNumberFormat="1" applyFont="1" applyFill="1" applyBorder="1" applyAlignment="1" applyProtection="1">
      <alignment horizontal="right"/>
    </xf>
    <xf numFmtId="49" fontId="39" fillId="0" borderId="0" xfId="4111" quotePrefix="1" applyNumberFormat="1" applyFont="1" applyAlignment="1" applyProtection="1">
      <alignment horizontal="center" vertical="center"/>
      <protection locked="0"/>
    </xf>
    <xf numFmtId="49" fontId="42" fillId="0" borderId="0" xfId="4111" applyNumberFormat="1" applyFont="1" applyBorder="1" applyAlignment="1" applyProtection="1">
      <alignment horizontal="center" vertical="center"/>
      <protection locked="0"/>
    </xf>
    <xf numFmtId="49" fontId="22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2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9" fillId="12" borderId="6" xfId="0" applyNumberFormat="1" applyFont="1" applyFill="1" applyBorder="1" applyAlignment="1" applyProtection="1">
      <alignment vertical="center" wrapText="1"/>
      <protection locked="0"/>
    </xf>
    <xf numFmtId="49" fontId="20" fillId="0" borderId="0" xfId="4111" applyNumberFormat="1" applyFont="1" applyAlignment="1" applyProtection="1">
      <alignment horizontal="right"/>
      <protection locked="0"/>
    </xf>
    <xf numFmtId="49" fontId="19" fillId="3" borderId="6" xfId="0" applyNumberFormat="1" applyFont="1" applyFill="1" applyBorder="1" applyAlignment="1" applyProtection="1">
      <alignment vertical="center" wrapText="1"/>
      <protection locked="0"/>
    </xf>
    <xf numFmtId="40" fontId="37" fillId="0" borderId="27" xfId="4111" applyNumberFormat="1" applyFont="1" applyBorder="1" applyAlignment="1" applyProtection="1">
      <alignment horizontal="center" vertical="center"/>
      <protection locked="0"/>
    </xf>
    <xf numFmtId="40" fontId="37" fillId="0" borderId="3" xfId="4111" quotePrefix="1" applyNumberFormat="1" applyFont="1" applyBorder="1" applyAlignment="1" applyProtection="1">
      <alignment horizontal="center" vertical="center"/>
      <protection locked="0"/>
    </xf>
    <xf numFmtId="40" fontId="37" fillId="0" borderId="3" xfId="4111" applyNumberFormat="1" applyFont="1" applyFill="1" applyBorder="1" applyAlignment="1" applyProtection="1">
      <alignment horizontal="center" vertical="center"/>
      <protection locked="0"/>
    </xf>
    <xf numFmtId="40" fontId="37" fillId="0" borderId="3" xfId="4111" applyNumberFormat="1" applyFont="1" applyBorder="1" applyAlignment="1" applyProtection="1">
      <alignment horizontal="center" vertical="center"/>
      <protection locked="0"/>
    </xf>
    <xf numFmtId="40" fontId="37" fillId="0" borderId="20" xfId="4111" applyNumberFormat="1" applyFont="1" applyBorder="1" applyAlignment="1" applyProtection="1">
      <alignment horizontal="center"/>
      <protection locked="0"/>
    </xf>
    <xf numFmtId="49" fontId="37" fillId="16" borderId="28" xfId="4111" applyNumberFormat="1" applyFont="1" applyFill="1" applyBorder="1" applyAlignment="1" applyProtection="1">
      <alignment horizontal="center"/>
      <protection locked="0"/>
    </xf>
    <xf numFmtId="3" fontId="37" fillId="16" borderId="29" xfId="4111" applyNumberFormat="1" applyFont="1" applyFill="1" applyBorder="1" applyAlignment="1" applyProtection="1">
      <alignment horizontal="center"/>
      <protection locked="0"/>
    </xf>
    <xf numFmtId="40" fontId="37" fillId="16" borderId="30" xfId="4111" applyNumberFormat="1" applyFont="1" applyFill="1" applyBorder="1" applyAlignment="1" applyProtection="1">
      <alignment horizontal="center"/>
      <protection locked="0"/>
    </xf>
    <xf numFmtId="4" fontId="37" fillId="0" borderId="25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applyNumberFormat="1" applyFont="1" applyFill="1" applyBorder="1" applyAlignment="1" applyProtection="1">
      <alignment horizontal="right" vertical="center"/>
      <protection locked="0"/>
    </xf>
    <xf numFmtId="3" fontId="37" fillId="0" borderId="4" xfId="4111" applyNumberFormat="1" applyFont="1" applyFill="1" applyBorder="1" applyAlignment="1" applyProtection="1">
      <alignment horizontal="right" vertical="center"/>
      <protection locked="0"/>
    </xf>
    <xf numFmtId="49" fontId="37" fillId="0" borderId="4" xfId="4111" applyNumberFormat="1" applyFont="1" applyBorder="1" applyAlignment="1" applyProtection="1">
      <alignment horizontal="right" vertical="center"/>
      <protection locked="0"/>
    </xf>
    <xf numFmtId="49" fontId="37" fillId="0" borderId="10" xfId="4111" applyNumberFormat="1" applyFont="1" applyBorder="1" applyAlignment="1" applyProtection="1">
      <alignment horizontal="right"/>
      <protection locked="0"/>
    </xf>
    <xf numFmtId="0" fontId="0" fillId="17" borderId="0" xfId="0" applyFill="1"/>
    <xf numFmtId="40" fontId="44" fillId="0" borderId="0" xfId="4111" applyNumberFormat="1" applyFont="1" applyAlignment="1" applyProtection="1">
      <alignment horizontal="left" vertical="top"/>
      <protection locked="0"/>
    </xf>
    <xf numFmtId="49" fontId="19" fillId="0" borderId="0" xfId="4111" applyNumberFormat="1" applyFont="1" applyAlignment="1" applyProtection="1">
      <alignment horizontal="left" vertical="top"/>
      <protection locked="0"/>
    </xf>
    <xf numFmtId="165" fontId="19" fillId="0" borderId="0" xfId="4111" applyNumberFormat="1" applyFont="1" applyAlignment="1" applyProtection="1">
      <alignment horizontal="left" vertical="top"/>
      <protection locked="0"/>
    </xf>
    <xf numFmtId="0" fontId="47" fillId="0" borderId="1" xfId="0" applyFont="1" applyFill="1" applyBorder="1" applyAlignment="1">
      <alignment wrapText="1"/>
    </xf>
    <xf numFmtId="0" fontId="47" fillId="18" borderId="1" xfId="0" applyFont="1" applyFill="1" applyBorder="1" applyAlignment="1">
      <alignment horizontal="center"/>
    </xf>
    <xf numFmtId="4" fontId="49" fillId="0" borderId="0" xfId="4111" applyNumberFormat="1" applyFont="1" applyAlignment="1">
      <alignment horizontal="left"/>
    </xf>
    <xf numFmtId="40" fontId="19" fillId="21" borderId="3" xfId="4111" applyNumberFormat="1" applyFont="1" applyFill="1" applyBorder="1" applyAlignment="1" applyProtection="1">
      <alignment horizontal="right"/>
    </xf>
    <xf numFmtId="49" fontId="43" fillId="0" borderId="0" xfId="4111" quotePrefix="1" applyNumberFormat="1" applyFont="1" applyAlignment="1" applyProtection="1">
      <alignment horizontal="right" vertical="center"/>
      <protection locked="0"/>
    </xf>
    <xf numFmtId="49" fontId="43" fillId="0" borderId="0" xfId="4111" applyNumberFormat="1" applyFont="1" applyAlignment="1" applyProtection="1">
      <alignment horizontal="right" vertical="center"/>
      <protection locked="0"/>
    </xf>
    <xf numFmtId="0" fontId="43" fillId="0" borderId="0" xfId="4111" applyFont="1" applyAlignment="1" applyProtection="1">
      <alignment horizontal="right" vertical="center"/>
      <protection locked="0"/>
    </xf>
    <xf numFmtId="0" fontId="45" fillId="0" borderId="0" xfId="4111" applyFont="1" applyAlignment="1" applyProtection="1">
      <alignment horizontal="center" vertical="center"/>
      <protection locked="0"/>
    </xf>
    <xf numFmtId="49" fontId="18" fillId="8" borderId="7" xfId="4111" applyNumberFormat="1" applyFont="1" applyFill="1" applyBorder="1" applyAlignment="1" applyProtection="1">
      <alignment horizontal="center"/>
      <protection locked="0"/>
    </xf>
    <xf numFmtId="49" fontId="18" fillId="8" borderId="1" xfId="4111" applyNumberFormat="1" applyFill="1" applyBorder="1" applyAlignment="1" applyProtection="1">
      <alignment horizontal="center"/>
      <protection locked="0"/>
    </xf>
    <xf numFmtId="49" fontId="1" fillId="0" borderId="0" xfId="4111" applyNumberFormat="1" applyFont="1" applyProtection="1">
      <protection locked="0"/>
    </xf>
    <xf numFmtId="49" fontId="18" fillId="20" borderId="7" xfId="4111" applyNumberFormat="1" applyFont="1" applyFill="1" applyBorder="1" applyAlignment="1" applyProtection="1">
      <alignment horizontal="center"/>
      <protection locked="0"/>
    </xf>
    <xf numFmtId="0" fontId="18" fillId="0" borderId="34" xfId="4111" applyBorder="1" applyAlignment="1" applyProtection="1">
      <alignment vertical="center" wrapText="1"/>
      <protection locked="0"/>
    </xf>
    <xf numFmtId="4" fontId="19" fillId="15" borderId="18" xfId="4111" applyNumberFormat="1" applyFont="1" applyFill="1" applyBorder="1" applyAlignment="1" applyProtection="1">
      <alignment horizontal="center" vertical="center" wrapText="1"/>
      <protection locked="0"/>
    </xf>
    <xf numFmtId="40" fontId="19" fillId="3" borderId="35" xfId="4111" applyNumberFormat="1" applyFont="1" applyFill="1" applyBorder="1" applyAlignment="1" applyProtection="1">
      <alignment horizontal="right"/>
    </xf>
    <xf numFmtId="2" fontId="18" fillId="0" borderId="16" xfId="4111" applyNumberFormat="1" applyBorder="1" applyProtection="1">
      <protection locked="0"/>
    </xf>
    <xf numFmtId="0" fontId="18" fillId="2" borderId="25" xfId="0" applyFont="1" applyFill="1" applyBorder="1"/>
    <xf numFmtId="0" fontId="18" fillId="2" borderId="4" xfId="0" applyFont="1" applyFill="1" applyBorder="1"/>
    <xf numFmtId="0" fontId="18" fillId="2" borderId="10" xfId="0" applyFont="1" applyFill="1" applyBorder="1"/>
    <xf numFmtId="0" fontId="18" fillId="0" borderId="0" xfId="0" applyFont="1"/>
    <xf numFmtId="49" fontId="18" fillId="7" borderId="1" xfId="11942" applyNumberFormat="1" applyFont="1" applyFill="1" applyBorder="1" applyAlignment="1" applyProtection="1">
      <alignment horizontal="center"/>
      <protection locked="0"/>
    </xf>
    <xf numFmtId="49" fontId="38" fillId="0" borderId="1" xfId="4111" applyNumberFormat="1" applyFont="1" applyFill="1" applyBorder="1" applyAlignment="1" applyProtection="1">
      <alignment horizontal="left"/>
      <protection locked="0"/>
    </xf>
    <xf numFmtId="49" fontId="18" fillId="7" borderId="1" xfId="11942" applyNumberFormat="1" applyFont="1" applyFill="1" applyBorder="1" applyAlignment="1" applyProtection="1">
      <alignment horizontal="left"/>
      <protection locked="0"/>
    </xf>
    <xf numFmtId="0" fontId="18" fillId="0" borderId="0" xfId="4111" applyAlignment="1" applyProtection="1">
      <alignment horizontal="left" vertical="top" wrapText="1"/>
      <protection locked="0"/>
    </xf>
    <xf numFmtId="0" fontId="18" fillId="0" borderId="34" xfId="4111" applyBorder="1" applyAlignment="1" applyProtection="1">
      <alignment horizontal="left" vertical="top" wrapText="1"/>
      <protection locked="0"/>
    </xf>
    <xf numFmtId="4" fontId="19" fillId="5" borderId="15" xfId="4111" applyNumberFormat="1" applyFont="1" applyFill="1" applyBorder="1" applyAlignment="1" applyProtection="1">
      <alignment horizontal="center" vertical="center"/>
      <protection locked="0"/>
    </xf>
    <xf numFmtId="4" fontId="19" fillId="5" borderId="18" xfId="4111" applyNumberFormat="1" applyFont="1" applyFill="1" applyBorder="1" applyAlignment="1" applyProtection="1">
      <alignment horizontal="center" vertical="center"/>
      <protection locked="0"/>
    </xf>
    <xf numFmtId="4" fontId="19" fillId="5" borderId="17" xfId="4111" applyNumberFormat="1" applyFont="1" applyFill="1" applyBorder="1" applyAlignment="1" applyProtection="1">
      <alignment horizontal="center" vertical="center"/>
      <protection locked="0"/>
    </xf>
    <xf numFmtId="4" fontId="19" fillId="6" borderId="15" xfId="4111" applyNumberFormat="1" applyFont="1" applyFill="1" applyBorder="1" applyAlignment="1" applyProtection="1">
      <alignment horizontal="center" vertical="center"/>
      <protection locked="0"/>
    </xf>
    <xf numFmtId="4" fontId="19" fillId="6" borderId="17" xfId="4111" applyNumberFormat="1" applyFont="1" applyFill="1" applyBorder="1" applyAlignment="1" applyProtection="1">
      <alignment horizontal="center" vertical="center"/>
      <protection locked="0"/>
    </xf>
    <xf numFmtId="4" fontId="19" fillId="19" borderId="11" xfId="4111" applyNumberFormat="1" applyFont="1" applyFill="1" applyBorder="1" applyAlignment="1" applyProtection="1">
      <alignment horizontal="center" vertical="center"/>
      <protection locked="0"/>
    </xf>
    <xf numFmtId="4" fontId="19" fillId="19" borderId="17" xfId="4111" applyNumberFormat="1" applyFont="1" applyFill="1" applyBorder="1" applyAlignment="1" applyProtection="1">
      <alignment horizontal="center" vertical="center"/>
      <protection locked="0"/>
    </xf>
    <xf numFmtId="4" fontId="19" fillId="15" borderId="11" xfId="4111" applyNumberFormat="1" applyFont="1" applyFill="1" applyBorder="1" applyAlignment="1" applyProtection="1">
      <alignment horizontal="center" vertical="center" wrapText="1"/>
      <protection locked="0"/>
    </xf>
    <xf numFmtId="4" fontId="19" fillId="15" borderId="17" xfId="4111" applyNumberFormat="1" applyFont="1" applyFill="1" applyBorder="1" applyAlignment="1" applyProtection="1">
      <alignment horizontal="center" vertical="center" wrapText="1"/>
      <protection locked="0"/>
    </xf>
    <xf numFmtId="4" fontId="19" fillId="15" borderId="15" xfId="4111" applyNumberFormat="1" applyFont="1" applyFill="1" applyBorder="1" applyAlignment="1" applyProtection="1">
      <alignment horizontal="center" vertical="center" wrapText="1"/>
      <protection locked="0"/>
    </xf>
    <xf numFmtId="4" fontId="19" fillId="19" borderId="15" xfId="4111" applyNumberFormat="1" applyFont="1" applyFill="1" applyBorder="1" applyAlignment="1" applyProtection="1">
      <alignment horizontal="center" vertical="center" wrapText="1"/>
      <protection locked="0"/>
    </xf>
    <xf numFmtId="49" fontId="48" fillId="0" borderId="0" xfId="4111" applyNumberFormat="1" applyFont="1" applyFill="1" applyAlignment="1" applyProtection="1">
      <alignment horizontal="center"/>
      <protection locked="0"/>
    </xf>
    <xf numFmtId="49" fontId="48" fillId="0" borderId="23" xfId="4111" applyNumberFormat="1" applyFont="1" applyFill="1" applyBorder="1" applyAlignment="1" applyProtection="1">
      <alignment horizontal="center"/>
      <protection locked="0"/>
    </xf>
    <xf numFmtId="4" fontId="19" fillId="20" borderId="11" xfId="4111" applyNumberFormat="1" applyFont="1" applyFill="1" applyBorder="1" applyAlignment="1" applyProtection="1">
      <alignment horizontal="center" vertical="center" wrapText="1"/>
      <protection locked="0"/>
    </xf>
    <xf numFmtId="4" fontId="19" fillId="20" borderId="17" xfId="4111" applyNumberFormat="1" applyFont="1" applyFill="1" applyBorder="1" applyAlignment="1" applyProtection="1">
      <alignment horizontal="center" vertical="center"/>
      <protection locked="0"/>
    </xf>
    <xf numFmtId="4" fontId="19" fillId="20" borderId="15" xfId="4111" applyNumberFormat="1" applyFont="1" applyFill="1" applyBorder="1" applyAlignment="1" applyProtection="1">
      <alignment horizontal="center" vertical="center" wrapText="1"/>
      <protection locked="0"/>
    </xf>
    <xf numFmtId="40" fontId="42" fillId="0" borderId="0" xfId="4111" applyNumberFormat="1" applyFont="1" applyAlignment="1" applyProtection="1">
      <alignment horizontal="center" vertical="center"/>
      <protection locked="0"/>
    </xf>
    <xf numFmtId="4" fontId="19" fillId="10" borderId="11" xfId="4111" applyNumberFormat="1" applyFont="1" applyFill="1" applyBorder="1" applyAlignment="1" applyProtection="1">
      <alignment horizontal="center" vertical="center" wrapText="1"/>
      <protection locked="0"/>
    </xf>
    <xf numFmtId="4" fontId="19" fillId="10" borderId="17" xfId="4111" applyNumberFormat="1" applyFont="1" applyFill="1" applyBorder="1" applyAlignment="1" applyProtection="1">
      <alignment horizontal="center" vertical="center"/>
      <protection locked="0"/>
    </xf>
    <xf numFmtId="4" fontId="19" fillId="10" borderId="15" xfId="4111" applyNumberFormat="1" applyFont="1" applyFill="1" applyBorder="1" applyAlignment="1" applyProtection="1">
      <alignment horizontal="center" vertical="center" wrapText="1"/>
      <protection locked="0"/>
    </xf>
    <xf numFmtId="4" fontId="19" fillId="8" borderId="15" xfId="4111" applyNumberFormat="1" applyFont="1" applyFill="1" applyBorder="1" applyAlignment="1" applyProtection="1">
      <alignment horizontal="center" vertical="center" wrapText="1"/>
      <protection locked="0"/>
    </xf>
    <xf numFmtId="4" fontId="19" fillId="8" borderId="17" xfId="4111" applyNumberFormat="1" applyFont="1" applyFill="1" applyBorder="1" applyAlignment="1" applyProtection="1">
      <alignment horizontal="center" vertical="center"/>
      <protection locked="0"/>
    </xf>
    <xf numFmtId="4" fontId="19" fillId="8" borderId="11" xfId="4111" applyNumberFormat="1" applyFont="1" applyFill="1" applyBorder="1" applyAlignment="1" applyProtection="1">
      <alignment horizontal="center" vertical="center" wrapText="1"/>
      <protection locked="0"/>
    </xf>
    <xf numFmtId="0" fontId="18" fillId="0" borderId="26" xfId="0" applyFont="1" applyBorder="1" applyAlignment="1">
      <alignment horizontal="left"/>
    </xf>
    <xf numFmtId="0" fontId="18" fillId="0" borderId="27" xfId="0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8" fillId="0" borderId="3" xfId="0" applyFont="1" applyBorder="1" applyAlignment="1">
      <alignment horizontal="left"/>
    </xf>
    <xf numFmtId="0" fontId="18" fillId="0" borderId="19" xfId="0" applyFont="1" applyBorder="1" applyAlignment="1">
      <alignment horizontal="left"/>
    </xf>
    <xf numFmtId="0" fontId="18" fillId="0" borderId="20" xfId="0" applyFont="1" applyBorder="1" applyAlignment="1">
      <alignment horizontal="left"/>
    </xf>
    <xf numFmtId="0" fontId="44" fillId="17" borderId="15" xfId="0" applyFont="1" applyFill="1" applyBorder="1" applyAlignment="1">
      <alignment horizontal="center"/>
    </xf>
    <xf numFmtId="0" fontId="44" fillId="17" borderId="18" xfId="0" applyFont="1" applyFill="1" applyBorder="1" applyAlignment="1">
      <alignment horizontal="center"/>
    </xf>
    <xf numFmtId="0" fontId="44" fillId="17" borderId="17" xfId="0" applyFont="1" applyFill="1" applyBorder="1" applyAlignment="1">
      <alignment horizontal="center"/>
    </xf>
    <xf numFmtId="0" fontId="46" fillId="17" borderId="31" xfId="0" applyFont="1" applyFill="1" applyBorder="1" applyAlignment="1">
      <alignment horizontal="center"/>
    </xf>
    <xf numFmtId="0" fontId="46" fillId="17" borderId="32" xfId="0" applyFont="1" applyFill="1" applyBorder="1" applyAlignment="1">
      <alignment horizontal="center"/>
    </xf>
    <xf numFmtId="0" fontId="46" fillId="17" borderId="33" xfId="0" applyFont="1" applyFill="1" applyBorder="1" applyAlignment="1">
      <alignment horizontal="center"/>
    </xf>
    <xf numFmtId="0" fontId="18" fillId="2" borderId="26" xfId="0" applyFont="1" applyFill="1" applyBorder="1" applyAlignment="1">
      <alignment horizontal="left"/>
    </xf>
    <xf numFmtId="0" fontId="18" fillId="2" borderId="27" xfId="0" applyFont="1" applyFill="1" applyBorder="1" applyAlignment="1">
      <alignment horizontal="left"/>
    </xf>
    <xf numFmtId="0" fontId="18" fillId="2" borderId="1" xfId="0" applyFont="1" applyFill="1" applyBorder="1" applyAlignment="1">
      <alignment horizontal="left"/>
    </xf>
    <xf numFmtId="0" fontId="18" fillId="2" borderId="3" xfId="0" applyFont="1" applyFill="1" applyBorder="1" applyAlignment="1">
      <alignment horizontal="left"/>
    </xf>
    <xf numFmtId="0" fontId="18" fillId="2" borderId="19" xfId="0" applyFont="1" applyFill="1" applyBorder="1" applyAlignment="1">
      <alignment horizontal="left"/>
    </xf>
    <xf numFmtId="0" fontId="18" fillId="2" borderId="20" xfId="0" applyFont="1" applyFill="1" applyBorder="1" applyAlignment="1">
      <alignment horizontal="left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A89D68"/>
      <color rgb="FFB1A777"/>
      <color rgb="FFBD89AA"/>
      <color rgb="FF83496E"/>
      <color rgb="FFAA6692"/>
      <color rgb="FF9BAC64"/>
      <color rgb="FF7A973F"/>
      <color rgb="FFA1BF65"/>
      <color rgb="FF91B44A"/>
      <color rgb="FFFCA8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tmp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9</xdr:row>
          <xdr:rowOff>85725</xdr:rowOff>
        </xdr:from>
        <xdr:to>
          <xdr:col>8</xdr:col>
          <xdr:colOff>419100</xdr:colOff>
          <xdr:row>12</xdr:row>
          <xdr:rowOff>114300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3</xdr:row>
          <xdr:rowOff>38100</xdr:rowOff>
        </xdr:from>
        <xdr:to>
          <xdr:col>6</xdr:col>
          <xdr:colOff>219075</xdr:colOff>
          <xdr:row>6</xdr:row>
          <xdr:rowOff>66675</xdr:rowOff>
        </xdr:to>
        <xdr:sp macro="" textlink="">
          <xdr:nvSpPr>
            <xdr:cNvPr id="2059" name="Object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4</xdr:row>
      <xdr:rowOff>0</xdr:rowOff>
    </xdr:from>
    <xdr:to>
      <xdr:col>20</xdr:col>
      <xdr:colOff>236200</xdr:colOff>
      <xdr:row>56</xdr:row>
      <xdr:rowOff>72866</xdr:rowOff>
    </xdr:to>
    <xdr:pic>
      <xdr:nvPicPr>
        <xdr:cNvPr id="2" name="Picture 1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1176" y="627529"/>
          <a:ext cx="6287377" cy="8230749"/>
        </a:xfrm>
        <a:prstGeom prst="rect">
          <a:avLst/>
        </a:prstGeom>
      </xdr:spPr>
    </xdr:pic>
    <xdr:clientData/>
  </xdr:twoCellAnchor>
  <xdr:twoCellAnchor editAs="oneCell">
    <xdr:from>
      <xdr:col>22</xdr:col>
      <xdr:colOff>33617</xdr:colOff>
      <xdr:row>1</xdr:row>
      <xdr:rowOff>134471</xdr:rowOff>
    </xdr:from>
    <xdr:to>
      <xdr:col>35</xdr:col>
      <xdr:colOff>78441</xdr:colOff>
      <xdr:row>18</xdr:row>
      <xdr:rowOff>56030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46205" y="291353"/>
          <a:ext cx="7911354" cy="2588559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3</xdr:row>
          <xdr:rowOff>123825</xdr:rowOff>
        </xdr:from>
        <xdr:to>
          <xdr:col>7</xdr:col>
          <xdr:colOff>257175</xdr:colOff>
          <xdr:row>6</xdr:row>
          <xdr:rowOff>152400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  <row r="44">
          <cell r="M44"/>
        </row>
        <row r="45">
          <cell r="M45"/>
        </row>
        <row r="46">
          <cell r="M46"/>
        </row>
        <row r="47">
          <cell r="M47"/>
        </row>
        <row r="48">
          <cell r="M48"/>
        </row>
        <row r="49">
          <cell r="M49"/>
        </row>
        <row r="50">
          <cell r="M50"/>
        </row>
        <row r="51">
          <cell r="M51"/>
        </row>
        <row r="52">
          <cell r="M52"/>
        </row>
        <row r="53">
          <cell r="M53"/>
        </row>
        <row r="54">
          <cell r="M54"/>
        </row>
        <row r="55">
          <cell r="M55"/>
        </row>
        <row r="56">
          <cell r="M56"/>
        </row>
        <row r="57">
          <cell r="M57"/>
        </row>
        <row r="58">
          <cell r="M58"/>
        </row>
        <row r="59">
          <cell r="M59"/>
        </row>
        <row r="60">
          <cell r="M60"/>
        </row>
        <row r="61">
          <cell r="M61"/>
        </row>
        <row r="62">
          <cell r="M62"/>
        </row>
        <row r="63">
          <cell r="M63"/>
        </row>
        <row r="64">
          <cell r="M64"/>
        </row>
        <row r="65">
          <cell r="M65"/>
        </row>
        <row r="66">
          <cell r="M66"/>
        </row>
        <row r="67">
          <cell r="M67"/>
        </row>
        <row r="68">
          <cell r="M68"/>
        </row>
        <row r="69">
          <cell r="M69"/>
        </row>
        <row r="70">
          <cell r="M70"/>
        </row>
        <row r="71">
          <cell r="M71"/>
        </row>
        <row r="72">
          <cell r="M72"/>
        </row>
        <row r="73">
          <cell r="M73"/>
        </row>
        <row r="74">
          <cell r="M74"/>
        </row>
        <row r="75">
          <cell r="M75"/>
        </row>
        <row r="76">
          <cell r="M76"/>
        </row>
        <row r="77">
          <cell r="M77"/>
        </row>
        <row r="78">
          <cell r="M78"/>
        </row>
        <row r="79">
          <cell r="M79"/>
        </row>
        <row r="80">
          <cell r="M80"/>
        </row>
        <row r="81">
          <cell r="M81"/>
        </row>
        <row r="82">
          <cell r="M82"/>
        </row>
        <row r="83">
          <cell r="M83"/>
        </row>
        <row r="84">
          <cell r="M84"/>
        </row>
        <row r="85">
          <cell r="M85"/>
        </row>
        <row r="86">
          <cell r="M86"/>
        </row>
        <row r="87">
          <cell r="M87"/>
        </row>
        <row r="88">
          <cell r="M88"/>
        </row>
        <row r="89">
          <cell r="M89"/>
        </row>
        <row r="90">
          <cell r="M90"/>
        </row>
        <row r="91">
          <cell r="M91"/>
        </row>
        <row r="92">
          <cell r="M92"/>
        </row>
        <row r="93">
          <cell r="M93"/>
        </row>
        <row r="94">
          <cell r="M94"/>
        </row>
        <row r="95">
          <cell r="M95"/>
        </row>
        <row r="96">
          <cell r="M96"/>
        </row>
        <row r="97">
          <cell r="M97"/>
        </row>
        <row r="98">
          <cell r="M98"/>
        </row>
        <row r="99">
          <cell r="M99"/>
        </row>
        <row r="100">
          <cell r="M100"/>
        </row>
        <row r="101">
          <cell r="M101"/>
        </row>
        <row r="102">
          <cell r="M102"/>
        </row>
        <row r="103">
          <cell r="M103"/>
        </row>
        <row r="104">
          <cell r="M104"/>
        </row>
        <row r="105">
          <cell r="M105"/>
        </row>
        <row r="106">
          <cell r="M106"/>
        </row>
        <row r="107">
          <cell r="M107"/>
        </row>
        <row r="108">
          <cell r="M108"/>
        </row>
        <row r="109">
          <cell r="M109"/>
        </row>
        <row r="110">
          <cell r="M110"/>
        </row>
        <row r="111">
          <cell r="M111"/>
        </row>
        <row r="112">
          <cell r="M112"/>
        </row>
        <row r="113">
          <cell r="M113"/>
        </row>
        <row r="114">
          <cell r="M114"/>
        </row>
        <row r="115">
          <cell r="M115"/>
        </row>
        <row r="116">
          <cell r="M116"/>
        </row>
        <row r="117">
          <cell r="M117"/>
        </row>
        <row r="118">
          <cell r="M118"/>
        </row>
        <row r="119">
          <cell r="M119"/>
        </row>
        <row r="120">
          <cell r="M120"/>
        </row>
        <row r="121">
          <cell r="M121"/>
        </row>
        <row r="122">
          <cell r="M122"/>
        </row>
        <row r="123">
          <cell r="M123"/>
        </row>
        <row r="124">
          <cell r="M124"/>
        </row>
        <row r="125">
          <cell r="M125"/>
        </row>
        <row r="126">
          <cell r="M126"/>
        </row>
        <row r="127">
          <cell r="M127"/>
        </row>
        <row r="128">
          <cell r="M128"/>
        </row>
        <row r="129">
          <cell r="M129"/>
        </row>
        <row r="130">
          <cell r="M130"/>
        </row>
        <row r="131">
          <cell r="M131"/>
        </row>
        <row r="132">
          <cell r="M132"/>
        </row>
        <row r="133">
          <cell r="M133"/>
        </row>
        <row r="134">
          <cell r="M134"/>
        </row>
        <row r="135">
          <cell r="M135"/>
        </row>
        <row r="136">
          <cell r="M136"/>
        </row>
        <row r="137">
          <cell r="M137"/>
        </row>
        <row r="138">
          <cell r="M138"/>
        </row>
        <row r="139">
          <cell r="M139"/>
        </row>
        <row r="140">
          <cell r="M140"/>
        </row>
        <row r="141">
          <cell r="M141"/>
        </row>
        <row r="142">
          <cell r="M142"/>
        </row>
        <row r="143">
          <cell r="M143"/>
        </row>
        <row r="144">
          <cell r="M144"/>
        </row>
        <row r="145">
          <cell r="M145"/>
        </row>
        <row r="146">
          <cell r="M146"/>
        </row>
        <row r="147">
          <cell r="M147"/>
        </row>
        <row r="148">
          <cell r="M148"/>
        </row>
        <row r="149">
          <cell r="M149"/>
        </row>
        <row r="150">
          <cell r="M150"/>
        </row>
        <row r="151">
          <cell r="M151"/>
        </row>
        <row r="152">
          <cell r="M152"/>
        </row>
        <row r="153">
          <cell r="M153"/>
        </row>
        <row r="154">
          <cell r="M154"/>
        </row>
        <row r="155">
          <cell r="M155"/>
        </row>
        <row r="156">
          <cell r="M156"/>
        </row>
        <row r="157">
          <cell r="M157"/>
        </row>
        <row r="158">
          <cell r="M158"/>
        </row>
        <row r="159">
          <cell r="M159"/>
        </row>
        <row r="160">
          <cell r="M160"/>
        </row>
        <row r="161">
          <cell r="M161"/>
        </row>
        <row r="162">
          <cell r="M162"/>
        </row>
        <row r="163">
          <cell r="M163"/>
        </row>
        <row r="164">
          <cell r="M164"/>
        </row>
        <row r="165">
          <cell r="M165"/>
        </row>
        <row r="166">
          <cell r="M166"/>
        </row>
        <row r="167">
          <cell r="M167"/>
        </row>
        <row r="168">
          <cell r="M168"/>
        </row>
        <row r="169">
          <cell r="M169"/>
        </row>
        <row r="170">
          <cell r="M170"/>
        </row>
        <row r="171">
          <cell r="M171"/>
        </row>
        <row r="172">
          <cell r="M172"/>
        </row>
        <row r="173">
          <cell r="M173"/>
        </row>
        <row r="174">
          <cell r="M174"/>
        </row>
        <row r="175">
          <cell r="M175"/>
        </row>
        <row r="176">
          <cell r="M176"/>
        </row>
        <row r="177">
          <cell r="M177"/>
        </row>
        <row r="178">
          <cell r="M178"/>
        </row>
        <row r="179">
          <cell r="M179"/>
        </row>
        <row r="180">
          <cell r="M180"/>
        </row>
        <row r="181">
          <cell r="M181"/>
        </row>
        <row r="182">
          <cell r="M182"/>
        </row>
        <row r="183">
          <cell r="M183"/>
        </row>
        <row r="184">
          <cell r="M184"/>
        </row>
        <row r="185">
          <cell r="M185"/>
        </row>
        <row r="186">
          <cell r="M186"/>
        </row>
        <row r="187">
          <cell r="M187"/>
        </row>
        <row r="188">
          <cell r="M188"/>
        </row>
        <row r="189">
          <cell r="M189"/>
        </row>
        <row r="190">
          <cell r="M190"/>
        </row>
        <row r="191">
          <cell r="M191"/>
        </row>
        <row r="192">
          <cell r="M192"/>
        </row>
        <row r="193">
          <cell r="M193"/>
        </row>
        <row r="194">
          <cell r="M194"/>
        </row>
        <row r="195">
          <cell r="M195"/>
        </row>
        <row r="196">
          <cell r="M196"/>
        </row>
        <row r="197">
          <cell r="M197"/>
        </row>
        <row r="198">
          <cell r="M198"/>
        </row>
        <row r="199">
          <cell r="M199"/>
        </row>
        <row r="200">
          <cell r="M200"/>
        </row>
        <row r="201">
          <cell r="M201"/>
        </row>
        <row r="202">
          <cell r="M202"/>
        </row>
        <row r="203">
          <cell r="M203"/>
        </row>
        <row r="204">
          <cell r="M204"/>
        </row>
        <row r="205">
          <cell r="M205"/>
        </row>
        <row r="206">
          <cell r="M206"/>
        </row>
        <row r="207">
          <cell r="M207"/>
        </row>
        <row r="208">
          <cell r="M208"/>
        </row>
        <row r="209">
          <cell r="M209"/>
        </row>
        <row r="210">
          <cell r="M210"/>
        </row>
        <row r="211">
          <cell r="M211"/>
        </row>
        <row r="212">
          <cell r="M212"/>
        </row>
        <row r="213">
          <cell r="M213"/>
        </row>
        <row r="214">
          <cell r="M214"/>
        </row>
        <row r="215">
          <cell r="M215"/>
        </row>
        <row r="216">
          <cell r="M216"/>
        </row>
        <row r="217">
          <cell r="M217"/>
        </row>
        <row r="218">
          <cell r="M218"/>
        </row>
        <row r="219">
          <cell r="M219"/>
        </row>
        <row r="220">
          <cell r="M220"/>
        </row>
        <row r="221">
          <cell r="M221"/>
        </row>
        <row r="222">
          <cell r="M222"/>
        </row>
        <row r="223">
          <cell r="M223"/>
        </row>
        <row r="224">
          <cell r="M224"/>
        </row>
        <row r="225">
          <cell r="M225"/>
        </row>
        <row r="226">
          <cell r="M226"/>
        </row>
        <row r="227">
          <cell r="M227"/>
        </row>
        <row r="228">
          <cell r="M228"/>
        </row>
        <row r="229">
          <cell r="M229"/>
        </row>
        <row r="230">
          <cell r="M230"/>
        </row>
        <row r="231">
          <cell r="M231"/>
        </row>
        <row r="232">
          <cell r="M232"/>
        </row>
        <row r="233">
          <cell r="M233"/>
        </row>
        <row r="234">
          <cell r="M234"/>
        </row>
        <row r="235">
          <cell r="M235"/>
        </row>
        <row r="236">
          <cell r="M236"/>
        </row>
        <row r="237">
          <cell r="M237"/>
        </row>
        <row r="238">
          <cell r="M238"/>
        </row>
        <row r="239">
          <cell r="M239"/>
        </row>
        <row r="240">
          <cell r="M240"/>
        </row>
        <row r="241">
          <cell r="M241"/>
        </row>
        <row r="242">
          <cell r="M242"/>
        </row>
        <row r="243">
          <cell r="M243"/>
        </row>
        <row r="244">
          <cell r="M244"/>
        </row>
        <row r="245">
          <cell r="M245"/>
        </row>
        <row r="246">
          <cell r="M246"/>
        </row>
        <row r="247">
          <cell r="M247"/>
        </row>
        <row r="248">
          <cell r="M248"/>
        </row>
        <row r="249">
          <cell r="M249"/>
        </row>
        <row r="250">
          <cell r="M250"/>
        </row>
        <row r="251">
          <cell r="M251"/>
        </row>
        <row r="252">
          <cell r="M252"/>
        </row>
        <row r="253">
          <cell r="M253"/>
        </row>
        <row r="254">
          <cell r="M254"/>
        </row>
        <row r="255">
          <cell r="M255"/>
        </row>
        <row r="256">
          <cell r="M256"/>
        </row>
        <row r="257">
          <cell r="M257"/>
        </row>
        <row r="258">
          <cell r="M258"/>
        </row>
        <row r="259">
          <cell r="M259"/>
        </row>
        <row r="260">
          <cell r="M260"/>
        </row>
        <row r="261">
          <cell r="M261"/>
        </row>
        <row r="262">
          <cell r="M262"/>
        </row>
        <row r="263">
          <cell r="M263"/>
        </row>
        <row r="264">
          <cell r="M264"/>
        </row>
        <row r="265">
          <cell r="M265"/>
        </row>
        <row r="266">
          <cell r="M266"/>
        </row>
        <row r="267">
          <cell r="M267"/>
        </row>
        <row r="268">
          <cell r="M268"/>
        </row>
        <row r="269">
          <cell r="M269"/>
        </row>
        <row r="270">
          <cell r="M270"/>
        </row>
        <row r="271">
          <cell r="M271"/>
        </row>
        <row r="272">
          <cell r="M272"/>
        </row>
        <row r="273">
          <cell r="M273"/>
        </row>
        <row r="274">
          <cell r="M274"/>
        </row>
        <row r="275">
          <cell r="M275"/>
        </row>
        <row r="276">
          <cell r="M276"/>
        </row>
        <row r="277">
          <cell r="M277"/>
        </row>
        <row r="278">
          <cell r="M278"/>
        </row>
        <row r="279">
          <cell r="M279"/>
        </row>
        <row r="280">
          <cell r="M280"/>
        </row>
        <row r="281">
          <cell r="M281"/>
        </row>
        <row r="282">
          <cell r="M282"/>
        </row>
        <row r="283">
          <cell r="M283"/>
        </row>
        <row r="284">
          <cell r="M284"/>
        </row>
        <row r="285">
          <cell r="M285"/>
        </row>
        <row r="286">
          <cell r="M286"/>
        </row>
        <row r="287">
          <cell r="M287"/>
        </row>
        <row r="288">
          <cell r="M288"/>
        </row>
        <row r="289">
          <cell r="M289"/>
        </row>
        <row r="290">
          <cell r="M290"/>
        </row>
        <row r="291">
          <cell r="M291"/>
        </row>
        <row r="292">
          <cell r="M292"/>
        </row>
        <row r="293">
          <cell r="M293"/>
        </row>
        <row r="294">
          <cell r="M294"/>
        </row>
        <row r="295">
          <cell r="M295"/>
        </row>
        <row r="296">
          <cell r="M296"/>
        </row>
        <row r="297">
          <cell r="M297"/>
        </row>
        <row r="298">
          <cell r="M298"/>
        </row>
        <row r="299">
          <cell r="M299"/>
        </row>
        <row r="300">
          <cell r="M300"/>
        </row>
        <row r="301">
          <cell r="M301"/>
        </row>
        <row r="302">
          <cell r="M302"/>
        </row>
        <row r="303">
          <cell r="M303"/>
        </row>
        <row r="304">
          <cell r="M304"/>
        </row>
        <row r="305">
          <cell r="M305"/>
        </row>
        <row r="306">
          <cell r="M306"/>
        </row>
        <row r="307">
          <cell r="M307"/>
        </row>
        <row r="308">
          <cell r="M308"/>
        </row>
        <row r="309">
          <cell r="M309"/>
        </row>
        <row r="310">
          <cell r="M310"/>
        </row>
        <row r="311">
          <cell r="M311"/>
        </row>
        <row r="312">
          <cell r="M312"/>
        </row>
        <row r="313">
          <cell r="M313"/>
        </row>
        <row r="314">
          <cell r="M314"/>
        </row>
        <row r="315">
          <cell r="M315"/>
        </row>
        <row r="316">
          <cell r="M316"/>
        </row>
        <row r="317">
          <cell r="M317"/>
        </row>
        <row r="318">
          <cell r="M318"/>
        </row>
        <row r="319">
          <cell r="M319"/>
        </row>
        <row r="320">
          <cell r="M320"/>
        </row>
        <row r="321">
          <cell r="M321"/>
        </row>
        <row r="322">
          <cell r="M322"/>
        </row>
        <row r="323">
          <cell r="M323"/>
        </row>
        <row r="324">
          <cell r="M324"/>
        </row>
        <row r="325">
          <cell r="M325"/>
        </row>
        <row r="326">
          <cell r="M326"/>
        </row>
        <row r="327">
          <cell r="M327"/>
        </row>
        <row r="328">
          <cell r="M328"/>
        </row>
        <row r="329">
          <cell r="M329"/>
        </row>
        <row r="330">
          <cell r="M330"/>
        </row>
        <row r="331">
          <cell r="M331"/>
        </row>
        <row r="332">
          <cell r="M332"/>
        </row>
        <row r="333">
          <cell r="M333"/>
        </row>
        <row r="334">
          <cell r="M334"/>
        </row>
        <row r="335">
          <cell r="M335"/>
        </row>
        <row r="336">
          <cell r="M336"/>
        </row>
        <row r="337">
          <cell r="M337"/>
        </row>
        <row r="338">
          <cell r="M338"/>
        </row>
        <row r="339">
          <cell r="M339"/>
        </row>
        <row r="340">
          <cell r="M340"/>
        </row>
        <row r="341">
          <cell r="M341"/>
        </row>
        <row r="342">
          <cell r="M342"/>
        </row>
        <row r="343">
          <cell r="M343"/>
        </row>
        <row r="344">
          <cell r="M344"/>
        </row>
        <row r="345">
          <cell r="M345"/>
        </row>
        <row r="346">
          <cell r="M346"/>
        </row>
        <row r="347">
          <cell r="M347"/>
        </row>
        <row r="348">
          <cell r="M348"/>
        </row>
        <row r="349">
          <cell r="M349"/>
        </row>
        <row r="350">
          <cell r="M350"/>
        </row>
        <row r="351">
          <cell r="M351"/>
        </row>
        <row r="352">
          <cell r="M352"/>
        </row>
        <row r="353">
          <cell r="M353"/>
        </row>
        <row r="354">
          <cell r="M354"/>
        </row>
        <row r="355">
          <cell r="M355"/>
        </row>
        <row r="356">
          <cell r="M356"/>
        </row>
        <row r="357">
          <cell r="M357"/>
        </row>
        <row r="358">
          <cell r="M358"/>
        </row>
        <row r="359">
          <cell r="M359"/>
        </row>
        <row r="360">
          <cell r="M360"/>
        </row>
        <row r="361">
          <cell r="M361"/>
        </row>
        <row r="362">
          <cell r="M362"/>
        </row>
        <row r="363">
          <cell r="M363"/>
        </row>
        <row r="364">
          <cell r="M364"/>
        </row>
        <row r="365">
          <cell r="M365"/>
        </row>
        <row r="366">
          <cell r="M366"/>
        </row>
        <row r="367">
          <cell r="M367"/>
        </row>
        <row r="368">
          <cell r="M368"/>
        </row>
        <row r="369">
          <cell r="M369"/>
        </row>
        <row r="370">
          <cell r="M370"/>
        </row>
        <row r="371">
          <cell r="M371"/>
        </row>
        <row r="372">
          <cell r="M372"/>
        </row>
        <row r="373">
          <cell r="M373"/>
        </row>
        <row r="374">
          <cell r="M374"/>
        </row>
        <row r="375">
          <cell r="M375"/>
        </row>
        <row r="376">
          <cell r="M376"/>
        </row>
        <row r="377">
          <cell r="M377"/>
        </row>
        <row r="378">
          <cell r="M378"/>
        </row>
        <row r="379">
          <cell r="M379"/>
        </row>
        <row r="380">
          <cell r="M380"/>
        </row>
        <row r="381">
          <cell r="M381"/>
        </row>
        <row r="382">
          <cell r="M382"/>
        </row>
        <row r="383">
          <cell r="M383"/>
        </row>
        <row r="384">
          <cell r="M384"/>
        </row>
        <row r="385">
          <cell r="M385"/>
        </row>
        <row r="386">
          <cell r="M386"/>
        </row>
        <row r="387">
          <cell r="M387"/>
        </row>
        <row r="388">
          <cell r="M388"/>
        </row>
        <row r="389">
          <cell r="M389"/>
        </row>
        <row r="390">
          <cell r="M390"/>
        </row>
        <row r="391">
          <cell r="M391"/>
        </row>
        <row r="392">
          <cell r="M392"/>
        </row>
        <row r="393">
          <cell r="M393"/>
        </row>
        <row r="394">
          <cell r="M394"/>
        </row>
        <row r="395">
          <cell r="M395"/>
        </row>
        <row r="396">
          <cell r="M396"/>
        </row>
        <row r="397">
          <cell r="M397"/>
        </row>
        <row r="398">
          <cell r="M398"/>
        </row>
        <row r="399">
          <cell r="M399"/>
        </row>
        <row r="400">
          <cell r="M400"/>
        </row>
        <row r="401">
          <cell r="M401"/>
        </row>
        <row r="402">
          <cell r="M402"/>
        </row>
        <row r="403">
          <cell r="M403"/>
        </row>
        <row r="404">
          <cell r="M404"/>
        </row>
        <row r="405">
          <cell r="M405"/>
        </row>
        <row r="406">
          <cell r="M406"/>
        </row>
        <row r="407">
          <cell r="M407"/>
        </row>
        <row r="408">
          <cell r="M408"/>
        </row>
        <row r="409">
          <cell r="M409"/>
        </row>
        <row r="410">
          <cell r="M410"/>
        </row>
        <row r="411">
          <cell r="M411"/>
        </row>
        <row r="412">
          <cell r="M412"/>
        </row>
        <row r="413">
          <cell r="M413"/>
        </row>
        <row r="414">
          <cell r="M414"/>
        </row>
        <row r="415">
          <cell r="M415"/>
        </row>
        <row r="416">
          <cell r="M416"/>
        </row>
        <row r="417">
          <cell r="M417"/>
        </row>
        <row r="418">
          <cell r="M418"/>
        </row>
        <row r="419">
          <cell r="M419"/>
        </row>
        <row r="420">
          <cell r="M420"/>
        </row>
        <row r="421">
          <cell r="M421"/>
        </row>
        <row r="422">
          <cell r="M422"/>
        </row>
        <row r="423">
          <cell r="M423"/>
        </row>
        <row r="424">
          <cell r="M424"/>
        </row>
        <row r="425">
          <cell r="M425"/>
        </row>
        <row r="426">
          <cell r="M426"/>
        </row>
        <row r="427">
          <cell r="M427"/>
        </row>
        <row r="428">
          <cell r="M428"/>
        </row>
        <row r="429">
          <cell r="M429"/>
        </row>
        <row r="430">
          <cell r="M430"/>
        </row>
        <row r="431">
          <cell r="M431"/>
        </row>
        <row r="432">
          <cell r="M432"/>
        </row>
        <row r="433">
          <cell r="M433"/>
        </row>
        <row r="434">
          <cell r="M434"/>
        </row>
        <row r="435">
          <cell r="M435"/>
        </row>
        <row r="436">
          <cell r="M436"/>
        </row>
        <row r="437">
          <cell r="M437"/>
        </row>
        <row r="438">
          <cell r="M438"/>
        </row>
        <row r="439">
          <cell r="M439"/>
        </row>
        <row r="440">
          <cell r="M440"/>
        </row>
        <row r="441">
          <cell r="M441"/>
        </row>
        <row r="442">
          <cell r="M442"/>
        </row>
        <row r="443">
          <cell r="M443"/>
        </row>
        <row r="444">
          <cell r="M444"/>
        </row>
        <row r="445">
          <cell r="M445"/>
        </row>
        <row r="446">
          <cell r="M446"/>
        </row>
        <row r="447">
          <cell r="M447"/>
        </row>
        <row r="448">
          <cell r="M448"/>
        </row>
        <row r="449">
          <cell r="M449"/>
        </row>
        <row r="450">
          <cell r="M450"/>
        </row>
        <row r="451">
          <cell r="M451"/>
        </row>
        <row r="452">
          <cell r="M452"/>
        </row>
        <row r="453">
          <cell r="M453"/>
        </row>
        <row r="454">
          <cell r="M454"/>
        </row>
        <row r="455">
          <cell r="M455"/>
        </row>
        <row r="456">
          <cell r="M456"/>
        </row>
        <row r="457">
          <cell r="M457"/>
        </row>
        <row r="458">
          <cell r="M458"/>
        </row>
        <row r="459">
          <cell r="M459"/>
        </row>
        <row r="460">
          <cell r="M460"/>
        </row>
        <row r="461">
          <cell r="M461"/>
        </row>
        <row r="462">
          <cell r="M462"/>
        </row>
        <row r="463">
          <cell r="M463"/>
        </row>
        <row r="464">
          <cell r="M464"/>
        </row>
        <row r="465">
          <cell r="M465"/>
        </row>
        <row r="466">
          <cell r="M466"/>
        </row>
        <row r="467">
          <cell r="M467"/>
        </row>
        <row r="468">
          <cell r="M468"/>
        </row>
        <row r="469">
          <cell r="M469"/>
        </row>
        <row r="470">
          <cell r="M470"/>
        </row>
        <row r="471">
          <cell r="M471"/>
        </row>
        <row r="472">
          <cell r="M472"/>
        </row>
        <row r="473">
          <cell r="M473"/>
        </row>
        <row r="474">
          <cell r="M474"/>
        </row>
        <row r="475">
          <cell r="M475"/>
        </row>
        <row r="476">
          <cell r="M476"/>
        </row>
        <row r="477">
          <cell r="M477"/>
        </row>
        <row r="478">
          <cell r="M478"/>
        </row>
        <row r="479">
          <cell r="M479"/>
        </row>
        <row r="480">
          <cell r="M480"/>
        </row>
        <row r="481">
          <cell r="M481"/>
        </row>
        <row r="482">
          <cell r="M482"/>
        </row>
        <row r="483">
          <cell r="M483"/>
        </row>
        <row r="484">
          <cell r="M484"/>
        </row>
        <row r="485">
          <cell r="M485"/>
        </row>
        <row r="486">
          <cell r="M486"/>
        </row>
        <row r="487">
          <cell r="M487"/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AD1312"/>
  <sheetViews>
    <sheetView tabSelected="1" zoomScaleNormal="100" workbookViewId="0">
      <pane xSplit="1" ySplit="14" topLeftCell="U15" activePane="bottomRight" state="frozen"/>
      <selection pane="topRight" activeCell="B1" sqref="B1"/>
      <selection pane="bottomLeft" activeCell="A12" sqref="A12"/>
      <selection pane="bottomRight" activeCell="A21" sqref="A21"/>
    </sheetView>
  </sheetViews>
  <sheetFormatPr defaultColWidth="11.5703125" defaultRowHeight="12.75" x14ac:dyDescent="0.2"/>
  <cols>
    <col min="1" max="1" width="17.140625" style="24" customWidth="1"/>
    <col min="2" max="2" width="14.42578125" style="24" customWidth="1"/>
    <col min="3" max="3" width="14.7109375" style="24" customWidth="1"/>
    <col min="4" max="4" width="16.140625" style="24" bestFit="1" customWidth="1"/>
    <col min="5" max="5" width="11.5703125" style="24"/>
    <col min="6" max="6" width="10.28515625" style="24" bestFit="1" customWidth="1"/>
    <col min="7" max="7" width="12.140625" style="24" bestFit="1" customWidth="1"/>
    <col min="8" max="8" width="11.5703125" style="67"/>
    <col min="9" max="9" width="15" style="68" customWidth="1"/>
    <col min="10" max="10" width="11.5703125" style="68" customWidth="1"/>
    <col min="11" max="11" width="11.7109375" style="68" customWidth="1"/>
    <col min="12" max="12" width="12.140625" style="68" bestFit="1" customWidth="1"/>
    <col min="13" max="13" width="11.5703125" style="68"/>
    <col min="14" max="14" width="13.5703125" style="69" customWidth="1"/>
    <col min="15" max="15" width="13.5703125" style="68" customWidth="1"/>
    <col min="16" max="17" width="11.5703125" style="27"/>
    <col min="18" max="19" width="14.140625" style="27" customWidth="1"/>
    <col min="20" max="21" width="11.5703125" style="24"/>
    <col min="22" max="16384" width="11.5703125" style="27"/>
  </cols>
  <sheetData>
    <row r="1" spans="1:30" s="3" customFormat="1" ht="16.5" thickBot="1" x14ac:dyDescent="0.25">
      <c r="A1" s="106" t="s">
        <v>4</v>
      </c>
      <c r="B1" s="99" t="s">
        <v>43</v>
      </c>
      <c r="C1" s="2"/>
      <c r="D1" s="127" t="s">
        <v>31</v>
      </c>
      <c r="E1" s="128"/>
      <c r="F1" s="128"/>
      <c r="G1" s="129"/>
      <c r="I1" s="127" t="s">
        <v>32</v>
      </c>
      <c r="J1" s="128"/>
      <c r="K1" s="128"/>
      <c r="L1" s="129" t="s">
        <v>12</v>
      </c>
      <c r="M1" s="4"/>
      <c r="N1" s="4"/>
      <c r="O1" s="4"/>
      <c r="P1" s="4"/>
      <c r="Q1" s="4"/>
      <c r="R1" s="4"/>
      <c r="S1" s="4"/>
      <c r="T1" s="77"/>
      <c r="U1" s="77"/>
    </row>
    <row r="2" spans="1:30" s="3" customFormat="1" ht="30.75" thickBot="1" x14ac:dyDescent="0.3">
      <c r="A2" s="107" t="s">
        <v>0</v>
      </c>
      <c r="B2" s="102" t="s">
        <v>44</v>
      </c>
      <c r="C2" s="2"/>
      <c r="D2" s="5" t="s">
        <v>20</v>
      </c>
      <c r="E2" s="6" t="s">
        <v>19</v>
      </c>
      <c r="F2" s="5" t="s">
        <v>21</v>
      </c>
      <c r="G2" s="7" t="s">
        <v>1</v>
      </c>
      <c r="I2" s="5" t="s">
        <v>20</v>
      </c>
      <c r="J2" s="6" t="s">
        <v>19</v>
      </c>
      <c r="K2" s="5" t="s">
        <v>21</v>
      </c>
      <c r="L2" s="7" t="s">
        <v>1</v>
      </c>
      <c r="M2" s="4"/>
      <c r="N2" s="4"/>
      <c r="O2" s="4"/>
      <c r="P2" s="4"/>
      <c r="Q2" s="4"/>
      <c r="R2" s="4"/>
      <c r="S2" s="4"/>
      <c r="T2" s="77"/>
      <c r="U2" s="77"/>
    </row>
    <row r="3" spans="1:30" s="3" customFormat="1" ht="27" customHeight="1" x14ac:dyDescent="0.2">
      <c r="A3" s="108" t="s">
        <v>42</v>
      </c>
      <c r="B3" s="125" t="s">
        <v>46</v>
      </c>
      <c r="C3" s="126"/>
      <c r="D3" s="92" t="s">
        <v>13</v>
      </c>
      <c r="E3" s="8">
        <v>94199</v>
      </c>
      <c r="F3" s="9">
        <f>E3-B14</f>
        <v>0</v>
      </c>
      <c r="G3" s="84">
        <f>C31</f>
        <v>25789.229999999996</v>
      </c>
      <c r="I3" s="92" t="s">
        <v>13</v>
      </c>
      <c r="J3" s="8">
        <v>94199</v>
      </c>
      <c r="K3" s="9">
        <f>J3-B37</f>
        <v>0</v>
      </c>
      <c r="L3" s="84">
        <f>C54</f>
        <v>94199</v>
      </c>
      <c r="M3" s="4"/>
      <c r="N3" s="4"/>
      <c r="O3" s="4"/>
      <c r="P3" s="4"/>
      <c r="Q3" s="4"/>
      <c r="R3" s="4"/>
      <c r="S3" s="4"/>
      <c r="T3" s="77"/>
      <c r="U3" s="77"/>
    </row>
    <row r="4" spans="1:30" s="3" customFormat="1" ht="15" x14ac:dyDescent="0.2">
      <c r="A4" s="107" t="s">
        <v>5</v>
      </c>
      <c r="B4" s="104" t="s">
        <v>47</v>
      </c>
      <c r="C4" s="114"/>
      <c r="D4" s="93" t="s">
        <v>17</v>
      </c>
      <c r="E4" s="10">
        <v>8191</v>
      </c>
      <c r="F4" s="11">
        <f>E4-D14</f>
        <v>0</v>
      </c>
      <c r="G4" s="85">
        <f>E31</f>
        <v>2718.1999999999989</v>
      </c>
      <c r="I4" s="93" t="s">
        <v>17</v>
      </c>
      <c r="J4" s="10">
        <v>8191</v>
      </c>
      <c r="K4" s="11">
        <f>J4-D37</f>
        <v>0</v>
      </c>
      <c r="L4" s="85">
        <f>E54</f>
        <v>8191</v>
      </c>
      <c r="M4" s="4"/>
      <c r="N4" s="4"/>
      <c r="O4" s="4"/>
      <c r="P4" s="4"/>
      <c r="Q4" s="4"/>
      <c r="R4" s="4"/>
      <c r="S4" s="4"/>
      <c r="T4" s="77"/>
      <c r="U4" s="77"/>
    </row>
    <row r="5" spans="1:30" s="3" customFormat="1" ht="15" x14ac:dyDescent="0.25">
      <c r="A5" s="107" t="s">
        <v>2</v>
      </c>
      <c r="B5" s="103" t="s">
        <v>45</v>
      </c>
      <c r="C5" s="12"/>
      <c r="D5" s="94" t="s">
        <v>26</v>
      </c>
      <c r="E5" s="13">
        <v>7610</v>
      </c>
      <c r="F5" s="14">
        <f>E5-F14</f>
        <v>0</v>
      </c>
      <c r="G5" s="86">
        <f>G31</f>
        <v>276.99000000000024</v>
      </c>
      <c r="I5" s="94" t="s">
        <v>26</v>
      </c>
      <c r="J5" s="13">
        <v>7610</v>
      </c>
      <c r="K5" s="14">
        <f>J5-F37</f>
        <v>0</v>
      </c>
      <c r="L5" s="86">
        <f>G54</f>
        <v>7610</v>
      </c>
      <c r="M5" s="4"/>
      <c r="N5" s="4"/>
      <c r="O5" s="4"/>
      <c r="P5" s="4"/>
      <c r="Q5" s="4"/>
      <c r="R5" s="4"/>
      <c r="S5" s="4"/>
      <c r="T5" s="77"/>
      <c r="U5" s="77"/>
    </row>
    <row r="6" spans="1:30" s="3" customFormat="1" ht="15" x14ac:dyDescent="0.2">
      <c r="A6" s="107" t="s">
        <v>8</v>
      </c>
      <c r="B6" s="100"/>
      <c r="C6" s="12"/>
      <c r="D6" s="94" t="s">
        <v>27</v>
      </c>
      <c r="F6" s="14"/>
      <c r="G6" s="86"/>
      <c r="I6" s="94" t="s">
        <v>27</v>
      </c>
      <c r="K6" s="14"/>
      <c r="L6" s="86"/>
      <c r="M6" s="4"/>
      <c r="N6" s="4"/>
      <c r="O6" s="4"/>
      <c r="P6" s="4"/>
      <c r="Q6" s="4"/>
      <c r="R6" s="4"/>
      <c r="S6" s="4"/>
      <c r="T6" s="77"/>
      <c r="U6" s="77"/>
    </row>
    <row r="7" spans="1:30" s="3" customFormat="1" ht="15" x14ac:dyDescent="0.2">
      <c r="A7" s="107"/>
      <c r="B7" s="100"/>
      <c r="C7" s="12"/>
      <c r="D7" s="94" t="s">
        <v>28</v>
      </c>
      <c r="E7" s="13"/>
      <c r="F7" s="14"/>
      <c r="G7" s="86"/>
      <c r="I7" s="94" t="s">
        <v>28</v>
      </c>
      <c r="J7" s="13"/>
      <c r="K7" s="14"/>
      <c r="L7" s="86"/>
      <c r="M7" s="4"/>
      <c r="N7" s="4"/>
      <c r="O7" s="4"/>
      <c r="P7" s="4"/>
      <c r="Q7" s="4"/>
      <c r="R7" s="4"/>
      <c r="S7" s="4"/>
      <c r="T7" s="77"/>
      <c r="U7" s="77"/>
    </row>
    <row r="8" spans="1:30" s="3" customFormat="1" ht="15" x14ac:dyDescent="0.2">
      <c r="A8" s="107" t="s">
        <v>33</v>
      </c>
      <c r="B8" s="100" t="s">
        <v>41</v>
      </c>
      <c r="C8" s="15" t="s">
        <v>59</v>
      </c>
      <c r="D8" s="95" t="s">
        <v>18</v>
      </c>
      <c r="E8" s="13"/>
      <c r="F8" s="14">
        <f>E8-O14</f>
        <v>0</v>
      </c>
      <c r="G8" s="86">
        <f>P31</f>
        <v>0</v>
      </c>
      <c r="I8" s="95" t="s">
        <v>18</v>
      </c>
      <c r="J8" s="13"/>
      <c r="K8" s="14" t="s">
        <v>22</v>
      </c>
      <c r="L8" s="86" t="s">
        <v>22</v>
      </c>
      <c r="M8" s="16"/>
      <c r="N8" s="16"/>
      <c r="O8" s="16"/>
      <c r="P8" s="143"/>
      <c r="Q8" s="143"/>
      <c r="R8" s="16"/>
      <c r="S8" s="16"/>
      <c r="T8" s="78"/>
      <c r="U8" s="78"/>
    </row>
    <row r="9" spans="1:30" s="3" customFormat="1" ht="14.25" x14ac:dyDescent="0.2">
      <c r="A9" s="109"/>
      <c r="B9" s="101">
        <f>DATE(2017,8,11)</f>
        <v>42958</v>
      </c>
      <c r="C9" s="17"/>
      <c r="D9" s="96" t="s">
        <v>34</v>
      </c>
      <c r="E9" s="13"/>
      <c r="F9" s="18">
        <f>E9-S14</f>
        <v>0</v>
      </c>
      <c r="G9" s="87">
        <f>T31</f>
        <v>0</v>
      </c>
      <c r="I9" s="96" t="s">
        <v>34</v>
      </c>
      <c r="J9" s="13"/>
      <c r="K9" s="18">
        <f>J9-O37</f>
        <v>0</v>
      </c>
      <c r="L9" s="87">
        <f>P54</f>
        <v>0</v>
      </c>
      <c r="M9" s="19"/>
      <c r="N9" s="20"/>
      <c r="O9" s="20"/>
      <c r="P9" s="20"/>
      <c r="Q9" s="21"/>
      <c r="R9" s="21"/>
      <c r="S9" s="22"/>
      <c r="T9" s="32"/>
      <c r="U9" s="32"/>
    </row>
    <row r="10" spans="1:30" ht="13.5" thickBot="1" x14ac:dyDescent="0.25">
      <c r="A10" s="23"/>
      <c r="B10" s="138"/>
      <c r="D10" s="97"/>
      <c r="E10" s="25"/>
      <c r="F10" s="26" t="s">
        <v>22</v>
      </c>
      <c r="G10" s="88" t="s">
        <v>22</v>
      </c>
      <c r="H10" s="24"/>
      <c r="I10" s="97"/>
      <c r="J10" s="25"/>
      <c r="K10" s="26" t="s">
        <v>22</v>
      </c>
      <c r="L10" s="88">
        <f>T54</f>
        <v>0</v>
      </c>
      <c r="M10" s="27"/>
      <c r="N10" s="27"/>
      <c r="O10" s="27"/>
    </row>
    <row r="11" spans="1:30" ht="13.5" thickBot="1" x14ac:dyDescent="0.25">
      <c r="A11" s="23"/>
      <c r="B11" s="138"/>
      <c r="D11" s="89" t="s">
        <v>25</v>
      </c>
      <c r="E11" s="90"/>
      <c r="F11" s="90">
        <f>SUM(E3:E10)-E11</f>
        <v>110000</v>
      </c>
      <c r="G11" s="91"/>
      <c r="H11" s="24"/>
      <c r="I11" s="89" t="s">
        <v>25</v>
      </c>
      <c r="J11" s="90"/>
      <c r="K11" s="90">
        <f>SUM(J3:J10)-J11</f>
        <v>110000</v>
      </c>
      <c r="L11" s="91"/>
      <c r="M11" s="27"/>
      <c r="N11" s="27" t="s">
        <v>74</v>
      </c>
      <c r="O11" s="27"/>
      <c r="T11" s="27"/>
      <c r="V11" s="24"/>
    </row>
    <row r="12" spans="1:30" ht="13.5" thickBot="1" x14ac:dyDescent="0.25">
      <c r="B12" s="139"/>
      <c r="D12" s="28"/>
      <c r="E12" s="29"/>
      <c r="F12" s="30"/>
      <c r="H12" s="28"/>
      <c r="I12" s="31"/>
      <c r="J12" s="31"/>
      <c r="K12" s="32"/>
      <c r="L12" s="32"/>
      <c r="M12" s="32"/>
      <c r="N12" s="32"/>
      <c r="O12" s="32"/>
      <c r="P12" s="32"/>
      <c r="Q12" s="32"/>
      <c r="R12" s="32"/>
      <c r="S12" s="32"/>
      <c r="T12" s="27"/>
      <c r="V12" s="24"/>
    </row>
    <row r="13" spans="1:30" s="36" customFormat="1" ht="40.9" customHeight="1" thickBot="1" x14ac:dyDescent="0.25">
      <c r="A13" s="33" t="s">
        <v>14</v>
      </c>
      <c r="B13" s="137" t="s">
        <v>48</v>
      </c>
      <c r="C13" s="133"/>
      <c r="D13" s="132" t="s">
        <v>7</v>
      </c>
      <c r="E13" s="133"/>
      <c r="F13" s="134" t="s">
        <v>23</v>
      </c>
      <c r="G13" s="135"/>
      <c r="H13" s="136" t="s">
        <v>24</v>
      </c>
      <c r="I13" s="135"/>
      <c r="J13" s="136" t="s">
        <v>49</v>
      </c>
      <c r="K13" s="135"/>
      <c r="L13" s="136" t="s">
        <v>50</v>
      </c>
      <c r="M13" s="135"/>
      <c r="N13" s="115" t="s">
        <v>75</v>
      </c>
      <c r="O13" s="147" t="s">
        <v>35</v>
      </c>
      <c r="P13" s="148"/>
      <c r="Q13" s="149" t="s">
        <v>36</v>
      </c>
      <c r="R13" s="148"/>
      <c r="S13" s="146" t="s">
        <v>37</v>
      </c>
      <c r="T13" s="145"/>
      <c r="U13" s="144" t="s">
        <v>38</v>
      </c>
      <c r="V13" s="145"/>
      <c r="W13" s="142" t="s">
        <v>51</v>
      </c>
      <c r="X13" s="141"/>
      <c r="Y13" s="140" t="s">
        <v>52</v>
      </c>
      <c r="Z13" s="141"/>
      <c r="AA13" s="34" t="s">
        <v>15</v>
      </c>
      <c r="AB13" s="35" t="s">
        <v>3</v>
      </c>
      <c r="AC13" s="79" t="s">
        <v>9</v>
      </c>
      <c r="AD13" s="80" t="s">
        <v>6</v>
      </c>
    </row>
    <row r="14" spans="1:30" x14ac:dyDescent="0.2">
      <c r="A14" s="37" t="s">
        <v>29</v>
      </c>
      <c r="B14" s="38">
        <f>E3</f>
        <v>94199</v>
      </c>
      <c r="C14" s="39" t="s">
        <v>1</v>
      </c>
      <c r="D14" s="38">
        <f>E4</f>
        <v>8191</v>
      </c>
      <c r="E14" s="39" t="s">
        <v>1</v>
      </c>
      <c r="F14" s="40">
        <f>E5</f>
        <v>7610</v>
      </c>
      <c r="G14" s="39" t="s">
        <v>1</v>
      </c>
      <c r="H14" s="41">
        <f>F14*8%</f>
        <v>608.80000000000007</v>
      </c>
      <c r="I14" s="41" t="s">
        <v>1</v>
      </c>
      <c r="J14" s="41">
        <f>(F14-H14)*85%</f>
        <v>5951.0199999999995</v>
      </c>
      <c r="K14" s="41" t="s">
        <v>1</v>
      </c>
      <c r="L14" s="41">
        <f>(F14-H14)*15%</f>
        <v>1050.1799999999998</v>
      </c>
      <c r="M14" s="41" t="s">
        <v>1</v>
      </c>
      <c r="N14" s="41"/>
      <c r="O14" s="42">
        <f>E8</f>
        <v>0</v>
      </c>
      <c r="P14" s="43" t="s">
        <v>1</v>
      </c>
      <c r="Q14" s="42">
        <f>O14*0.08</f>
        <v>0</v>
      </c>
      <c r="R14" s="39" t="s">
        <v>1</v>
      </c>
      <c r="S14" s="38">
        <f>E9</f>
        <v>0</v>
      </c>
      <c r="T14" s="39" t="s">
        <v>1</v>
      </c>
      <c r="U14" s="38">
        <f>S14*0.08</f>
        <v>0</v>
      </c>
      <c r="V14" s="39" t="s">
        <v>1</v>
      </c>
      <c r="W14" s="38"/>
      <c r="X14" s="39" t="s">
        <v>1</v>
      </c>
      <c r="Y14" s="38">
        <f>W14*0.08</f>
        <v>0</v>
      </c>
      <c r="Z14" s="39" t="s">
        <v>1</v>
      </c>
      <c r="AA14" s="44"/>
      <c r="AB14" s="45"/>
      <c r="AC14" s="45"/>
      <c r="AD14" s="81"/>
    </row>
    <row r="15" spans="1:30" x14ac:dyDescent="0.2">
      <c r="A15" s="46" t="s">
        <v>53</v>
      </c>
      <c r="B15" s="1">
        <v>7627.74</v>
      </c>
      <c r="C15" s="74">
        <f>B14-B15</f>
        <v>86571.26</v>
      </c>
      <c r="D15" s="1">
        <v>610.22</v>
      </c>
      <c r="E15" s="74">
        <f>D14-D15</f>
        <v>7580.78</v>
      </c>
      <c r="F15" s="1"/>
      <c r="G15" s="74">
        <f>F14-F15</f>
        <v>7610</v>
      </c>
      <c r="H15" s="47"/>
      <c r="I15" s="74">
        <f>H14-H15</f>
        <v>608.80000000000007</v>
      </c>
      <c r="J15" s="47"/>
      <c r="K15" s="74">
        <f>J14-J15</f>
        <v>5951.0199999999995</v>
      </c>
      <c r="L15" s="47"/>
      <c r="M15" s="74">
        <f>L14-L15</f>
        <v>1050.1799999999998</v>
      </c>
      <c r="N15" s="47"/>
      <c r="O15" s="1"/>
      <c r="P15" s="75">
        <f>O14-O15</f>
        <v>0</v>
      </c>
      <c r="Q15" s="47"/>
      <c r="R15" s="75">
        <f>Q14-Q15</f>
        <v>0</v>
      </c>
      <c r="S15" s="48"/>
      <c r="T15" s="76"/>
      <c r="U15" s="48"/>
      <c r="V15" s="76"/>
      <c r="W15" s="1"/>
      <c r="X15" s="105"/>
      <c r="Y15" s="47"/>
      <c r="Z15" s="105"/>
      <c r="AA15" s="49">
        <f t="shared" ref="AA15:AA31" si="0">B15+D15+F15+O15+S15</f>
        <v>8237.9599999999991</v>
      </c>
      <c r="AB15" s="50" t="s">
        <v>54</v>
      </c>
      <c r="AC15" s="110" t="s">
        <v>55</v>
      </c>
      <c r="AD15" s="52" t="s">
        <v>56</v>
      </c>
    </row>
    <row r="16" spans="1:30" x14ac:dyDescent="0.2">
      <c r="A16" s="46" t="s">
        <v>60</v>
      </c>
      <c r="B16" s="1">
        <v>7146.32</v>
      </c>
      <c r="C16" s="74">
        <f t="shared" ref="C16:C31" si="1">C15-B16</f>
        <v>79424.94</v>
      </c>
      <c r="D16" s="1">
        <v>571.71</v>
      </c>
      <c r="E16" s="74">
        <f>E15-D16</f>
        <v>7009.07</v>
      </c>
      <c r="F16" s="1"/>
      <c r="G16" s="74">
        <f>G15-F16</f>
        <v>7610</v>
      </c>
      <c r="H16" s="47"/>
      <c r="I16" s="74">
        <f>I15-H16</f>
        <v>608.80000000000007</v>
      </c>
      <c r="J16" s="47"/>
      <c r="K16" s="74">
        <f>K15-J16</f>
        <v>5951.0199999999995</v>
      </c>
      <c r="L16" s="47"/>
      <c r="M16" s="74">
        <f>M15-L16</f>
        <v>1050.1799999999998</v>
      </c>
      <c r="N16" s="47"/>
      <c r="O16" s="1"/>
      <c r="P16" s="75">
        <f>P15-O16</f>
        <v>0</v>
      </c>
      <c r="Q16" s="47"/>
      <c r="R16" s="75">
        <f>R15-Q16</f>
        <v>0</v>
      </c>
      <c r="S16" s="48"/>
      <c r="T16" s="76"/>
      <c r="U16" s="48"/>
      <c r="V16" s="76"/>
      <c r="W16" s="1"/>
      <c r="X16" s="105"/>
      <c r="Y16" s="47"/>
      <c r="Z16" s="105"/>
      <c r="AA16" s="49">
        <f t="shared" si="0"/>
        <v>7718.03</v>
      </c>
      <c r="AB16" s="53">
        <v>43088</v>
      </c>
      <c r="AC16" s="111" t="s">
        <v>57</v>
      </c>
      <c r="AD16" s="54" t="s">
        <v>58</v>
      </c>
    </row>
    <row r="17" spans="1:30" x14ac:dyDescent="0.2">
      <c r="A17" s="46" t="s">
        <v>61</v>
      </c>
      <c r="B17" s="1">
        <v>7073.82</v>
      </c>
      <c r="C17" s="74">
        <f t="shared" si="1"/>
        <v>72351.12</v>
      </c>
      <c r="D17" s="1">
        <v>565.91</v>
      </c>
      <c r="E17" s="74">
        <f t="shared" ref="E17:E31" si="2">E16-D17</f>
        <v>6443.16</v>
      </c>
      <c r="F17" s="1"/>
      <c r="G17" s="74">
        <f t="shared" ref="G17:G31" si="3">G16-F17</f>
        <v>7610</v>
      </c>
      <c r="H17" s="47"/>
      <c r="I17" s="74">
        <f t="shared" ref="I17:I31" si="4">I16-H17</f>
        <v>608.80000000000007</v>
      </c>
      <c r="J17" s="47"/>
      <c r="K17" s="74">
        <f t="shared" ref="K17:K31" si="5">K16-J17</f>
        <v>5951.0199999999995</v>
      </c>
      <c r="L17" s="47"/>
      <c r="M17" s="74">
        <f t="shared" ref="M17:M31" si="6">M16-L17</f>
        <v>1050.1799999999998</v>
      </c>
      <c r="N17" s="47"/>
      <c r="O17" s="1"/>
      <c r="P17" s="75">
        <f t="shared" ref="P17:P31" si="7">P16-O17</f>
        <v>0</v>
      </c>
      <c r="Q17" s="47"/>
      <c r="R17" s="75">
        <f t="shared" ref="R17:R31" si="8">R16-Q17</f>
        <v>0</v>
      </c>
      <c r="S17" s="48"/>
      <c r="T17" s="76"/>
      <c r="U17" s="48"/>
      <c r="V17" s="76"/>
      <c r="W17" s="1"/>
      <c r="X17" s="105"/>
      <c r="Y17" s="47"/>
      <c r="Z17" s="105"/>
      <c r="AA17" s="49">
        <f t="shared" si="0"/>
        <v>7639.73</v>
      </c>
      <c r="AB17" s="50" t="s">
        <v>62</v>
      </c>
      <c r="AC17" s="113" t="s">
        <v>64</v>
      </c>
      <c r="AD17" s="52" t="s">
        <v>65</v>
      </c>
    </row>
    <row r="18" spans="1:30" x14ac:dyDescent="0.2">
      <c r="A18" s="46" t="s">
        <v>69</v>
      </c>
      <c r="B18" s="1">
        <v>7191.17</v>
      </c>
      <c r="C18" s="74">
        <f t="shared" si="1"/>
        <v>65159.95</v>
      </c>
      <c r="D18" s="1">
        <v>575.29</v>
      </c>
      <c r="E18" s="74">
        <f t="shared" si="2"/>
        <v>5867.87</v>
      </c>
      <c r="F18" s="1"/>
      <c r="G18" s="74">
        <f t="shared" si="3"/>
        <v>7610</v>
      </c>
      <c r="H18" s="47"/>
      <c r="I18" s="74">
        <f t="shared" si="4"/>
        <v>608.80000000000007</v>
      </c>
      <c r="J18" s="47"/>
      <c r="K18" s="74">
        <f>K17-J18</f>
        <v>5951.0199999999995</v>
      </c>
      <c r="L18" s="47"/>
      <c r="M18" s="74">
        <f t="shared" si="6"/>
        <v>1050.1799999999998</v>
      </c>
      <c r="N18" s="47"/>
      <c r="O18" s="55"/>
      <c r="P18" s="75">
        <f t="shared" si="7"/>
        <v>0</v>
      </c>
      <c r="Q18" s="55"/>
      <c r="R18" s="75">
        <f t="shared" si="8"/>
        <v>0</v>
      </c>
      <c r="S18" s="1"/>
      <c r="T18" s="75">
        <f>S14-S18</f>
        <v>0</v>
      </c>
      <c r="U18" s="47"/>
      <c r="V18" s="75">
        <f>U14-U18</f>
        <v>0</v>
      </c>
      <c r="W18" s="1"/>
      <c r="X18" s="105">
        <f>W14-W18</f>
        <v>0</v>
      </c>
      <c r="Y18" s="47"/>
      <c r="Z18" s="105">
        <f>Y14-Y18</f>
        <v>0</v>
      </c>
      <c r="AA18" s="49">
        <f t="shared" si="0"/>
        <v>7766.46</v>
      </c>
      <c r="AB18" s="56" t="s">
        <v>70</v>
      </c>
      <c r="AC18" s="122" t="s">
        <v>71</v>
      </c>
      <c r="AD18" s="56" t="s">
        <v>72</v>
      </c>
    </row>
    <row r="19" spans="1:30" x14ac:dyDescent="0.2">
      <c r="A19" s="46" t="s">
        <v>73</v>
      </c>
      <c r="B19" s="1">
        <v>11096.96</v>
      </c>
      <c r="C19" s="74">
        <f t="shared" si="1"/>
        <v>54062.99</v>
      </c>
      <c r="D19" s="1">
        <v>887.76</v>
      </c>
      <c r="E19" s="74">
        <f t="shared" si="2"/>
        <v>4980.1099999999997</v>
      </c>
      <c r="F19" s="1">
        <v>2404.5100000000002</v>
      </c>
      <c r="G19" s="74">
        <f t="shared" si="3"/>
        <v>5205.49</v>
      </c>
      <c r="H19" s="47">
        <v>178.11</v>
      </c>
      <c r="I19" s="74">
        <f t="shared" si="4"/>
        <v>430.69000000000005</v>
      </c>
      <c r="J19" s="47">
        <v>2226.4</v>
      </c>
      <c r="K19" s="74">
        <f>K18-J19</f>
        <v>3724.6199999999994</v>
      </c>
      <c r="L19" s="47"/>
      <c r="M19" s="74">
        <f t="shared" si="6"/>
        <v>1050.1799999999998</v>
      </c>
      <c r="N19" s="47"/>
      <c r="O19" s="55"/>
      <c r="P19" s="75">
        <f t="shared" si="7"/>
        <v>0</v>
      </c>
      <c r="Q19" s="55"/>
      <c r="R19" s="75">
        <f t="shared" si="8"/>
        <v>0</v>
      </c>
      <c r="S19" s="1"/>
      <c r="T19" s="75">
        <f>T18-S19</f>
        <v>0</v>
      </c>
      <c r="U19" s="47"/>
      <c r="V19" s="75">
        <f>V18-U19</f>
        <v>0</v>
      </c>
      <c r="W19" s="1"/>
      <c r="X19" s="105">
        <f>X18-W19</f>
        <v>0</v>
      </c>
      <c r="Y19" s="47"/>
      <c r="Z19" s="105">
        <f>Z18-Y19</f>
        <v>0</v>
      </c>
      <c r="AA19" s="49">
        <f t="shared" si="0"/>
        <v>14389.23</v>
      </c>
      <c r="AB19" s="56" t="s">
        <v>66</v>
      </c>
      <c r="AC19" s="122" t="s">
        <v>67</v>
      </c>
      <c r="AD19" s="56" t="s">
        <v>68</v>
      </c>
    </row>
    <row r="20" spans="1:30" x14ac:dyDescent="0.2">
      <c r="A20" s="123" t="s">
        <v>95</v>
      </c>
      <c r="B20" s="1">
        <v>7253.23</v>
      </c>
      <c r="C20" s="74">
        <f t="shared" si="1"/>
        <v>46809.759999999995</v>
      </c>
      <c r="D20" s="1">
        <v>580.26</v>
      </c>
      <c r="E20" s="74">
        <f t="shared" si="2"/>
        <v>4399.8499999999995</v>
      </c>
      <c r="F20" s="1">
        <v>906.03</v>
      </c>
      <c r="G20" s="74">
        <f t="shared" si="3"/>
        <v>4299.46</v>
      </c>
      <c r="H20" s="47">
        <v>67.11</v>
      </c>
      <c r="I20" s="74">
        <f t="shared" si="4"/>
        <v>363.58000000000004</v>
      </c>
      <c r="J20" s="47">
        <v>838.92</v>
      </c>
      <c r="K20" s="74">
        <f t="shared" si="5"/>
        <v>2885.6999999999994</v>
      </c>
      <c r="L20" s="47"/>
      <c r="M20" s="74">
        <f t="shared" si="6"/>
        <v>1050.1799999999998</v>
      </c>
      <c r="N20" s="47"/>
      <c r="O20" s="55"/>
      <c r="P20" s="75">
        <f t="shared" si="7"/>
        <v>0</v>
      </c>
      <c r="Q20" s="55"/>
      <c r="R20" s="75">
        <f t="shared" si="8"/>
        <v>0</v>
      </c>
      <c r="S20" s="1"/>
      <c r="T20" s="75">
        <f t="shared" ref="T20:T31" si="9">T19-S20</f>
        <v>0</v>
      </c>
      <c r="U20" s="47"/>
      <c r="V20" s="75">
        <f t="shared" ref="V20:V31" si="10">V19-U20</f>
        <v>0</v>
      </c>
      <c r="W20" s="1"/>
      <c r="X20" s="105">
        <f t="shared" ref="X20:X31" si="11">X19-W20</f>
        <v>0</v>
      </c>
      <c r="Y20" s="47"/>
      <c r="Z20" s="105">
        <f t="shared" ref="Z20:Z31" si="12">Z19-Y20</f>
        <v>0</v>
      </c>
      <c r="AA20" s="49">
        <f t="shared" si="0"/>
        <v>8739.52</v>
      </c>
      <c r="AB20" s="56" t="s">
        <v>92</v>
      </c>
      <c r="AC20" s="124" t="s">
        <v>93</v>
      </c>
      <c r="AD20" s="56" t="s">
        <v>94</v>
      </c>
    </row>
    <row r="21" spans="1:30" x14ac:dyDescent="0.2">
      <c r="A21" s="46" t="s">
        <v>96</v>
      </c>
      <c r="B21" s="1">
        <v>7006.89</v>
      </c>
      <c r="C21" s="74">
        <f t="shared" si="1"/>
        <v>39802.869999999995</v>
      </c>
      <c r="D21" s="1">
        <v>560.54999999999995</v>
      </c>
      <c r="E21" s="74">
        <f t="shared" si="2"/>
        <v>3839.2999999999993</v>
      </c>
      <c r="F21" s="1">
        <f>H21+J21+L21+N21</f>
        <v>2605.1799999999998</v>
      </c>
      <c r="G21" s="74">
        <f t="shared" si="3"/>
        <v>1694.2800000000002</v>
      </c>
      <c r="H21" s="47">
        <v>192.98</v>
      </c>
      <c r="I21" s="74">
        <f t="shared" si="4"/>
        <v>170.60000000000005</v>
      </c>
      <c r="J21" s="47">
        <v>2412.1999999999998</v>
      </c>
      <c r="K21" s="74">
        <f t="shared" si="5"/>
        <v>473.49999999999955</v>
      </c>
      <c r="L21" s="47"/>
      <c r="M21" s="74">
        <f t="shared" si="6"/>
        <v>1050.1799999999998</v>
      </c>
      <c r="N21" s="47"/>
      <c r="O21" s="55"/>
      <c r="P21" s="75">
        <f t="shared" si="7"/>
        <v>0</v>
      </c>
      <c r="Q21" s="55"/>
      <c r="R21" s="75">
        <f t="shared" si="8"/>
        <v>0</v>
      </c>
      <c r="S21" s="1"/>
      <c r="T21" s="75">
        <f t="shared" si="9"/>
        <v>0</v>
      </c>
      <c r="U21" s="47"/>
      <c r="V21" s="75">
        <f t="shared" si="10"/>
        <v>0</v>
      </c>
      <c r="W21" s="1"/>
      <c r="X21" s="105">
        <f t="shared" si="11"/>
        <v>0</v>
      </c>
      <c r="Y21" s="47"/>
      <c r="Z21" s="105">
        <f t="shared" si="12"/>
        <v>0</v>
      </c>
      <c r="AA21" s="49">
        <f t="shared" si="0"/>
        <v>10172.620000000001</v>
      </c>
      <c r="AB21" s="56" t="s">
        <v>99</v>
      </c>
      <c r="AC21" s="56" t="s">
        <v>100</v>
      </c>
      <c r="AD21" s="56" t="s">
        <v>101</v>
      </c>
    </row>
    <row r="22" spans="1:30" x14ac:dyDescent="0.2">
      <c r="A22" s="46" t="s">
        <v>97</v>
      </c>
      <c r="B22" s="1">
        <v>7006.82</v>
      </c>
      <c r="C22" s="74">
        <f t="shared" si="1"/>
        <v>32796.049999999996</v>
      </c>
      <c r="D22" s="1">
        <v>560.54999999999995</v>
      </c>
      <c r="E22" s="74">
        <f t="shared" si="2"/>
        <v>3278.7499999999991</v>
      </c>
      <c r="F22" s="1">
        <f>H22+J22+L22+N22</f>
        <v>1417.29</v>
      </c>
      <c r="G22" s="74">
        <f t="shared" si="3"/>
        <v>276.99000000000024</v>
      </c>
      <c r="H22" s="47">
        <v>104.98</v>
      </c>
      <c r="I22" s="74">
        <f t="shared" si="4"/>
        <v>65.620000000000047</v>
      </c>
      <c r="J22" s="47">
        <v>1312.31</v>
      </c>
      <c r="K22" s="74">
        <f t="shared" si="5"/>
        <v>-838.8100000000004</v>
      </c>
      <c r="L22" s="47"/>
      <c r="M22" s="74">
        <f t="shared" si="6"/>
        <v>1050.1799999999998</v>
      </c>
      <c r="N22" s="47"/>
      <c r="O22" s="55"/>
      <c r="P22" s="75">
        <f t="shared" si="7"/>
        <v>0</v>
      </c>
      <c r="Q22" s="55"/>
      <c r="R22" s="75">
        <f t="shared" si="8"/>
        <v>0</v>
      </c>
      <c r="S22" s="1"/>
      <c r="T22" s="75">
        <f t="shared" si="9"/>
        <v>0</v>
      </c>
      <c r="U22" s="47"/>
      <c r="V22" s="75">
        <f t="shared" si="10"/>
        <v>0</v>
      </c>
      <c r="W22" s="1"/>
      <c r="X22" s="105">
        <f t="shared" si="11"/>
        <v>0</v>
      </c>
      <c r="Y22" s="47"/>
      <c r="Z22" s="105">
        <f t="shared" si="12"/>
        <v>0</v>
      </c>
      <c r="AA22" s="49">
        <f t="shared" si="0"/>
        <v>8984.66</v>
      </c>
      <c r="AB22" s="56" t="s">
        <v>99</v>
      </c>
      <c r="AC22" s="56" t="s">
        <v>102</v>
      </c>
      <c r="AD22" s="56" t="s">
        <v>103</v>
      </c>
    </row>
    <row r="23" spans="1:30" x14ac:dyDescent="0.2">
      <c r="A23" s="46" t="s">
        <v>98</v>
      </c>
      <c r="B23" s="1">
        <v>7006.82</v>
      </c>
      <c r="C23" s="74">
        <f t="shared" si="1"/>
        <v>25789.229999999996</v>
      </c>
      <c r="D23" s="1">
        <v>560.54999999999995</v>
      </c>
      <c r="E23" s="74">
        <f t="shared" si="2"/>
        <v>2718.1999999999989</v>
      </c>
      <c r="F23" s="1"/>
      <c r="G23" s="74">
        <f t="shared" si="3"/>
        <v>276.99000000000024</v>
      </c>
      <c r="H23" s="47"/>
      <c r="I23" s="74">
        <f t="shared" si="4"/>
        <v>65.620000000000047</v>
      </c>
      <c r="J23" s="47"/>
      <c r="K23" s="74">
        <f t="shared" si="5"/>
        <v>-838.8100000000004</v>
      </c>
      <c r="L23" s="47"/>
      <c r="M23" s="74">
        <f t="shared" si="6"/>
        <v>1050.1799999999998</v>
      </c>
      <c r="N23" s="47"/>
      <c r="O23" s="55"/>
      <c r="P23" s="75">
        <f t="shared" si="7"/>
        <v>0</v>
      </c>
      <c r="Q23" s="55"/>
      <c r="R23" s="75">
        <f t="shared" si="8"/>
        <v>0</v>
      </c>
      <c r="S23" s="1"/>
      <c r="T23" s="75">
        <f t="shared" si="9"/>
        <v>0</v>
      </c>
      <c r="U23" s="47"/>
      <c r="V23" s="75">
        <f t="shared" si="10"/>
        <v>0</v>
      </c>
      <c r="W23" s="1"/>
      <c r="X23" s="105">
        <f t="shared" si="11"/>
        <v>0</v>
      </c>
      <c r="Y23" s="47"/>
      <c r="Z23" s="105">
        <f t="shared" si="12"/>
        <v>0</v>
      </c>
      <c r="AA23" s="49">
        <f t="shared" si="0"/>
        <v>7567.37</v>
      </c>
      <c r="AB23" s="56" t="s">
        <v>99</v>
      </c>
      <c r="AC23" s="56" t="s">
        <v>104</v>
      </c>
      <c r="AD23" s="56" t="s">
        <v>105</v>
      </c>
    </row>
    <row r="24" spans="1:30" x14ac:dyDescent="0.2">
      <c r="A24" s="46"/>
      <c r="B24" s="1"/>
      <c r="C24" s="74">
        <f t="shared" si="1"/>
        <v>25789.229999999996</v>
      </c>
      <c r="D24" s="1"/>
      <c r="E24" s="74">
        <f t="shared" si="2"/>
        <v>2718.1999999999989</v>
      </c>
      <c r="F24" s="1"/>
      <c r="G24" s="74">
        <f t="shared" si="3"/>
        <v>276.99000000000024</v>
      </c>
      <c r="H24" s="47"/>
      <c r="I24" s="74">
        <f t="shared" si="4"/>
        <v>65.620000000000047</v>
      </c>
      <c r="J24" s="47"/>
      <c r="K24" s="74">
        <f t="shared" si="5"/>
        <v>-838.8100000000004</v>
      </c>
      <c r="L24" s="47"/>
      <c r="M24" s="74">
        <f t="shared" si="6"/>
        <v>1050.1799999999998</v>
      </c>
      <c r="N24" s="47"/>
      <c r="O24" s="55"/>
      <c r="P24" s="75">
        <f t="shared" si="7"/>
        <v>0</v>
      </c>
      <c r="Q24" s="55"/>
      <c r="R24" s="75">
        <f t="shared" si="8"/>
        <v>0</v>
      </c>
      <c r="S24" s="1"/>
      <c r="T24" s="75">
        <f t="shared" si="9"/>
        <v>0</v>
      </c>
      <c r="U24" s="47"/>
      <c r="V24" s="75">
        <f t="shared" si="10"/>
        <v>0</v>
      </c>
      <c r="W24" s="1"/>
      <c r="X24" s="105">
        <f t="shared" si="11"/>
        <v>0</v>
      </c>
      <c r="Y24" s="47"/>
      <c r="Z24" s="105">
        <f t="shared" si="12"/>
        <v>0</v>
      </c>
      <c r="AA24" s="49">
        <f t="shared" si="0"/>
        <v>0</v>
      </c>
      <c r="AB24" s="56"/>
      <c r="AC24" s="56"/>
      <c r="AD24" s="56"/>
    </row>
    <row r="25" spans="1:30" x14ac:dyDescent="0.2">
      <c r="A25" s="46"/>
      <c r="B25" s="1"/>
      <c r="C25" s="74">
        <f t="shared" si="1"/>
        <v>25789.229999999996</v>
      </c>
      <c r="D25" s="1"/>
      <c r="E25" s="74">
        <f t="shared" si="2"/>
        <v>2718.1999999999989</v>
      </c>
      <c r="F25" s="1"/>
      <c r="G25" s="74">
        <f t="shared" si="3"/>
        <v>276.99000000000024</v>
      </c>
      <c r="H25" s="47"/>
      <c r="I25" s="74">
        <f t="shared" si="4"/>
        <v>65.620000000000047</v>
      </c>
      <c r="J25" s="47"/>
      <c r="K25" s="74">
        <f t="shared" si="5"/>
        <v>-838.8100000000004</v>
      </c>
      <c r="L25" s="47"/>
      <c r="M25" s="74">
        <f t="shared" si="6"/>
        <v>1050.1799999999998</v>
      </c>
      <c r="N25" s="47"/>
      <c r="O25" s="55"/>
      <c r="P25" s="75">
        <f t="shared" si="7"/>
        <v>0</v>
      </c>
      <c r="Q25" s="55"/>
      <c r="R25" s="75">
        <f t="shared" si="8"/>
        <v>0</v>
      </c>
      <c r="S25" s="1"/>
      <c r="T25" s="75">
        <f t="shared" si="9"/>
        <v>0</v>
      </c>
      <c r="U25" s="47"/>
      <c r="V25" s="75">
        <f t="shared" si="10"/>
        <v>0</v>
      </c>
      <c r="W25" s="1"/>
      <c r="X25" s="105">
        <f t="shared" si="11"/>
        <v>0</v>
      </c>
      <c r="Y25" s="47"/>
      <c r="Z25" s="105">
        <f t="shared" si="12"/>
        <v>0</v>
      </c>
      <c r="AA25" s="49">
        <f t="shared" si="0"/>
        <v>0</v>
      </c>
      <c r="AB25" s="56"/>
      <c r="AC25" s="56"/>
      <c r="AD25" s="56"/>
    </row>
    <row r="26" spans="1:30" x14ac:dyDescent="0.2">
      <c r="A26" s="46"/>
      <c r="B26" s="1"/>
      <c r="C26" s="74">
        <f t="shared" si="1"/>
        <v>25789.229999999996</v>
      </c>
      <c r="D26" s="1"/>
      <c r="E26" s="74">
        <f t="shared" si="2"/>
        <v>2718.1999999999989</v>
      </c>
      <c r="F26" s="1"/>
      <c r="G26" s="74">
        <f t="shared" si="3"/>
        <v>276.99000000000024</v>
      </c>
      <c r="H26" s="47"/>
      <c r="I26" s="74">
        <f t="shared" si="4"/>
        <v>65.620000000000047</v>
      </c>
      <c r="J26" s="47"/>
      <c r="K26" s="74">
        <f t="shared" si="5"/>
        <v>-838.8100000000004</v>
      </c>
      <c r="L26" s="47"/>
      <c r="M26" s="74">
        <f t="shared" si="6"/>
        <v>1050.1799999999998</v>
      </c>
      <c r="N26" s="47"/>
      <c r="O26" s="55"/>
      <c r="P26" s="75">
        <f t="shared" si="7"/>
        <v>0</v>
      </c>
      <c r="Q26" s="55"/>
      <c r="R26" s="75">
        <f t="shared" si="8"/>
        <v>0</v>
      </c>
      <c r="S26" s="1"/>
      <c r="T26" s="75">
        <f t="shared" si="9"/>
        <v>0</v>
      </c>
      <c r="U26" s="47"/>
      <c r="V26" s="75">
        <f t="shared" si="10"/>
        <v>0</v>
      </c>
      <c r="W26" s="1"/>
      <c r="X26" s="105">
        <f t="shared" si="11"/>
        <v>0</v>
      </c>
      <c r="Y26" s="47"/>
      <c r="Z26" s="105">
        <f t="shared" si="12"/>
        <v>0</v>
      </c>
      <c r="AA26" s="49">
        <f t="shared" si="0"/>
        <v>0</v>
      </c>
      <c r="AB26" s="56"/>
      <c r="AC26" s="56"/>
      <c r="AD26" s="56"/>
    </row>
    <row r="27" spans="1:30" x14ac:dyDescent="0.2">
      <c r="A27" s="46"/>
      <c r="B27" s="1"/>
      <c r="C27" s="74">
        <f t="shared" si="1"/>
        <v>25789.229999999996</v>
      </c>
      <c r="D27" s="1"/>
      <c r="E27" s="74">
        <f t="shared" si="2"/>
        <v>2718.1999999999989</v>
      </c>
      <c r="F27" s="1"/>
      <c r="G27" s="74">
        <f t="shared" si="3"/>
        <v>276.99000000000024</v>
      </c>
      <c r="H27" s="47"/>
      <c r="I27" s="74">
        <f t="shared" si="4"/>
        <v>65.620000000000047</v>
      </c>
      <c r="J27" s="47"/>
      <c r="K27" s="74">
        <f t="shared" si="5"/>
        <v>-838.8100000000004</v>
      </c>
      <c r="L27" s="47"/>
      <c r="M27" s="74">
        <f t="shared" si="6"/>
        <v>1050.1799999999998</v>
      </c>
      <c r="N27" s="47"/>
      <c r="O27" s="55"/>
      <c r="P27" s="75">
        <f t="shared" si="7"/>
        <v>0</v>
      </c>
      <c r="Q27" s="55"/>
      <c r="R27" s="75">
        <f t="shared" si="8"/>
        <v>0</v>
      </c>
      <c r="S27" s="1"/>
      <c r="T27" s="75">
        <f t="shared" si="9"/>
        <v>0</v>
      </c>
      <c r="U27" s="47"/>
      <c r="V27" s="75">
        <f t="shared" si="10"/>
        <v>0</v>
      </c>
      <c r="W27" s="1"/>
      <c r="X27" s="105">
        <f t="shared" si="11"/>
        <v>0</v>
      </c>
      <c r="Y27" s="47"/>
      <c r="Z27" s="105">
        <f t="shared" si="12"/>
        <v>0</v>
      </c>
      <c r="AA27" s="49">
        <f t="shared" si="0"/>
        <v>0</v>
      </c>
      <c r="AB27" s="56"/>
      <c r="AC27" s="56"/>
      <c r="AD27" s="56"/>
    </row>
    <row r="28" spans="1:30" x14ac:dyDescent="0.2">
      <c r="A28" s="46"/>
      <c r="B28" s="1"/>
      <c r="C28" s="74">
        <f t="shared" si="1"/>
        <v>25789.229999999996</v>
      </c>
      <c r="D28" s="1"/>
      <c r="E28" s="74">
        <f t="shared" si="2"/>
        <v>2718.1999999999989</v>
      </c>
      <c r="F28" s="1"/>
      <c r="G28" s="74">
        <f t="shared" si="3"/>
        <v>276.99000000000024</v>
      </c>
      <c r="H28" s="47"/>
      <c r="I28" s="74">
        <f t="shared" si="4"/>
        <v>65.620000000000047</v>
      </c>
      <c r="J28" s="47"/>
      <c r="K28" s="74">
        <f t="shared" si="5"/>
        <v>-838.8100000000004</v>
      </c>
      <c r="L28" s="47"/>
      <c r="M28" s="74">
        <f t="shared" si="6"/>
        <v>1050.1799999999998</v>
      </c>
      <c r="N28" s="47"/>
      <c r="O28" s="55"/>
      <c r="P28" s="75">
        <f t="shared" si="7"/>
        <v>0</v>
      </c>
      <c r="Q28" s="55"/>
      <c r="R28" s="75">
        <f t="shared" si="8"/>
        <v>0</v>
      </c>
      <c r="S28" s="1"/>
      <c r="T28" s="75">
        <f t="shared" si="9"/>
        <v>0</v>
      </c>
      <c r="U28" s="47"/>
      <c r="V28" s="75">
        <f t="shared" si="10"/>
        <v>0</v>
      </c>
      <c r="W28" s="1"/>
      <c r="X28" s="105">
        <f t="shared" si="11"/>
        <v>0</v>
      </c>
      <c r="Y28" s="47"/>
      <c r="Z28" s="105">
        <f t="shared" si="12"/>
        <v>0</v>
      </c>
      <c r="AA28" s="49">
        <f t="shared" si="0"/>
        <v>0</v>
      </c>
      <c r="AB28" s="56"/>
      <c r="AC28" s="56"/>
      <c r="AD28" s="56"/>
    </row>
    <row r="29" spans="1:30" x14ac:dyDescent="0.2">
      <c r="A29" s="46"/>
      <c r="B29" s="1"/>
      <c r="C29" s="74">
        <f t="shared" si="1"/>
        <v>25789.229999999996</v>
      </c>
      <c r="D29" s="1"/>
      <c r="E29" s="74">
        <f t="shared" si="2"/>
        <v>2718.1999999999989</v>
      </c>
      <c r="F29" s="1"/>
      <c r="G29" s="74">
        <f t="shared" si="3"/>
        <v>276.99000000000024</v>
      </c>
      <c r="H29" s="47"/>
      <c r="I29" s="74">
        <f t="shared" si="4"/>
        <v>65.620000000000047</v>
      </c>
      <c r="J29" s="47"/>
      <c r="K29" s="74">
        <f t="shared" si="5"/>
        <v>-838.8100000000004</v>
      </c>
      <c r="L29" s="47"/>
      <c r="M29" s="74">
        <f t="shared" si="6"/>
        <v>1050.1799999999998</v>
      </c>
      <c r="N29" s="47"/>
      <c r="O29" s="55"/>
      <c r="P29" s="75">
        <f t="shared" si="7"/>
        <v>0</v>
      </c>
      <c r="Q29" s="55"/>
      <c r="R29" s="75">
        <f t="shared" si="8"/>
        <v>0</v>
      </c>
      <c r="S29" s="1"/>
      <c r="T29" s="75">
        <f t="shared" si="9"/>
        <v>0</v>
      </c>
      <c r="U29" s="47"/>
      <c r="V29" s="75">
        <f t="shared" si="10"/>
        <v>0</v>
      </c>
      <c r="W29" s="1"/>
      <c r="X29" s="105">
        <f t="shared" si="11"/>
        <v>0</v>
      </c>
      <c r="Y29" s="47"/>
      <c r="Z29" s="105">
        <f t="shared" si="12"/>
        <v>0</v>
      </c>
      <c r="AA29" s="49">
        <f t="shared" si="0"/>
        <v>0</v>
      </c>
      <c r="AB29" s="56"/>
      <c r="AC29" s="56"/>
      <c r="AD29" s="56"/>
    </row>
    <row r="30" spans="1:30" x14ac:dyDescent="0.2">
      <c r="A30" s="46"/>
      <c r="B30" s="1"/>
      <c r="C30" s="74">
        <f t="shared" si="1"/>
        <v>25789.229999999996</v>
      </c>
      <c r="D30" s="1"/>
      <c r="E30" s="74">
        <f t="shared" si="2"/>
        <v>2718.1999999999989</v>
      </c>
      <c r="F30" s="1"/>
      <c r="G30" s="74">
        <f t="shared" si="3"/>
        <v>276.99000000000024</v>
      </c>
      <c r="H30" s="47"/>
      <c r="I30" s="74">
        <f t="shared" si="4"/>
        <v>65.620000000000047</v>
      </c>
      <c r="J30" s="47"/>
      <c r="K30" s="74">
        <f t="shared" si="5"/>
        <v>-838.8100000000004</v>
      </c>
      <c r="L30" s="47"/>
      <c r="M30" s="74">
        <f t="shared" si="6"/>
        <v>1050.1799999999998</v>
      </c>
      <c r="N30" s="47"/>
      <c r="O30" s="55"/>
      <c r="P30" s="75">
        <f t="shared" si="7"/>
        <v>0</v>
      </c>
      <c r="Q30" s="55"/>
      <c r="R30" s="75">
        <f t="shared" si="8"/>
        <v>0</v>
      </c>
      <c r="S30" s="1"/>
      <c r="T30" s="75">
        <f t="shared" si="9"/>
        <v>0</v>
      </c>
      <c r="U30" s="47"/>
      <c r="V30" s="75">
        <f t="shared" si="10"/>
        <v>0</v>
      </c>
      <c r="W30" s="1"/>
      <c r="X30" s="105">
        <f t="shared" si="11"/>
        <v>0</v>
      </c>
      <c r="Y30" s="47"/>
      <c r="Z30" s="105">
        <f t="shared" si="12"/>
        <v>0</v>
      </c>
      <c r="AA30" s="49">
        <f t="shared" si="0"/>
        <v>0</v>
      </c>
      <c r="AB30" s="56"/>
      <c r="AC30" s="56"/>
      <c r="AD30" s="56"/>
    </row>
    <row r="31" spans="1:30" x14ac:dyDescent="0.2">
      <c r="A31" s="46"/>
      <c r="B31" s="1"/>
      <c r="C31" s="74">
        <f t="shared" si="1"/>
        <v>25789.229999999996</v>
      </c>
      <c r="D31" s="1"/>
      <c r="E31" s="74">
        <f t="shared" si="2"/>
        <v>2718.1999999999989</v>
      </c>
      <c r="F31" s="1"/>
      <c r="G31" s="74">
        <f t="shared" si="3"/>
        <v>276.99000000000024</v>
      </c>
      <c r="H31" s="47"/>
      <c r="I31" s="74">
        <f t="shared" si="4"/>
        <v>65.620000000000047</v>
      </c>
      <c r="J31" s="47"/>
      <c r="K31" s="74">
        <f t="shared" si="5"/>
        <v>-838.8100000000004</v>
      </c>
      <c r="L31" s="47"/>
      <c r="M31" s="74">
        <f t="shared" si="6"/>
        <v>1050.1799999999998</v>
      </c>
      <c r="N31" s="47"/>
      <c r="O31" s="55"/>
      <c r="P31" s="75">
        <f t="shared" si="7"/>
        <v>0</v>
      </c>
      <c r="Q31" s="55"/>
      <c r="R31" s="75">
        <f t="shared" si="8"/>
        <v>0</v>
      </c>
      <c r="S31" s="1"/>
      <c r="T31" s="75">
        <f t="shared" si="9"/>
        <v>0</v>
      </c>
      <c r="U31" s="47"/>
      <c r="V31" s="75">
        <f t="shared" si="10"/>
        <v>0</v>
      </c>
      <c r="W31" s="1"/>
      <c r="X31" s="105">
        <f t="shared" si="11"/>
        <v>0</v>
      </c>
      <c r="Y31" s="47"/>
      <c r="Z31" s="105">
        <f t="shared" si="12"/>
        <v>0</v>
      </c>
      <c r="AA31" s="49">
        <f t="shared" si="0"/>
        <v>0</v>
      </c>
      <c r="AB31" s="56"/>
      <c r="AC31" s="56"/>
      <c r="AD31" s="56"/>
    </row>
    <row r="32" spans="1:30" ht="13.5" thickBot="1" x14ac:dyDescent="0.25">
      <c r="A32" s="57" t="s">
        <v>16</v>
      </c>
      <c r="B32" s="58">
        <f>SUM(B15:B31)</f>
        <v>68409.76999999999</v>
      </c>
      <c r="C32" s="58"/>
      <c r="D32" s="58">
        <f>SUM(D15:D31)</f>
        <v>5472.8000000000011</v>
      </c>
      <c r="E32" s="58"/>
      <c r="F32" s="58">
        <f>SUM(F15:F31)</f>
        <v>7333.0099999999993</v>
      </c>
      <c r="G32" s="58"/>
      <c r="H32" s="58">
        <f>SUM(H15:H31)</f>
        <v>543.18000000000006</v>
      </c>
      <c r="I32" s="58"/>
      <c r="J32" s="58">
        <f>SUM(J15:J31)</f>
        <v>6789.83</v>
      </c>
      <c r="K32" s="58"/>
      <c r="L32" s="58">
        <f>SUM(L15:L31)</f>
        <v>0</v>
      </c>
      <c r="M32" s="58"/>
      <c r="N32" s="58">
        <f>SUM(N15:N31)</f>
        <v>0</v>
      </c>
      <c r="O32" s="59">
        <f>SUM(O15:O31)</f>
        <v>0</v>
      </c>
      <c r="P32" s="60"/>
      <c r="Q32" s="59">
        <f>SUM(Q15:Q31)</f>
        <v>0</v>
      </c>
      <c r="R32" s="59"/>
      <c r="S32" s="59">
        <f>SUM(S15:S31)</f>
        <v>0</v>
      </c>
      <c r="T32" s="60"/>
      <c r="U32" s="59">
        <f>SUM(U15:U31)</f>
        <v>0</v>
      </c>
      <c r="V32" s="61"/>
      <c r="W32" s="59">
        <f>SUM(W15:W31)</f>
        <v>0</v>
      </c>
      <c r="X32" s="60"/>
      <c r="Y32" s="59">
        <f>SUM(Y15:Y31)</f>
        <v>0</v>
      </c>
      <c r="Z32" s="61"/>
      <c r="AA32" s="62">
        <f>SUM(AA15:AA31)</f>
        <v>81215.579999999987</v>
      </c>
      <c r="AB32" s="63"/>
      <c r="AC32" s="63"/>
      <c r="AD32" s="63"/>
    </row>
    <row r="33" spans="1:30" ht="13.5" thickTop="1" x14ac:dyDescent="0.2">
      <c r="A33" s="64" t="s">
        <v>10</v>
      </c>
      <c r="B33" s="64"/>
      <c r="C33" s="64">
        <f>B14-B32</f>
        <v>25789.23000000001</v>
      </c>
      <c r="D33" s="64"/>
      <c r="E33" s="64">
        <f>D14-D32</f>
        <v>2718.1999999999989</v>
      </c>
      <c r="F33" s="64"/>
      <c r="G33" s="64">
        <f>F14-F32</f>
        <v>276.99000000000069</v>
      </c>
      <c r="H33" s="64"/>
      <c r="I33" s="64">
        <f>H14-H32</f>
        <v>65.62</v>
      </c>
      <c r="J33" s="64"/>
      <c r="K33" s="64">
        <f>J14-J32</f>
        <v>-838.8100000000004</v>
      </c>
      <c r="L33" s="64"/>
      <c r="M33" s="64">
        <f>L14-L32</f>
        <v>1050.1799999999998</v>
      </c>
      <c r="N33" s="64"/>
      <c r="O33" s="64"/>
      <c r="P33" s="64">
        <f>O14-O32</f>
        <v>0</v>
      </c>
      <c r="Q33" s="64"/>
      <c r="R33" s="64">
        <f>Q14-Q32</f>
        <v>0</v>
      </c>
      <c r="S33" s="64"/>
      <c r="T33" s="64">
        <f>S14-S32</f>
        <v>0</v>
      </c>
      <c r="U33" s="64"/>
      <c r="V33" s="64">
        <f>U14-U32</f>
        <v>0</v>
      </c>
      <c r="W33" s="64"/>
      <c r="X33" s="64">
        <f>W14-W32</f>
        <v>0</v>
      </c>
      <c r="Y33" s="64"/>
      <c r="Z33" s="64">
        <f>Y14-Y32</f>
        <v>0</v>
      </c>
      <c r="AA33" s="65">
        <f>O32+Q32+S32+U32</f>
        <v>0</v>
      </c>
      <c r="AB33" s="66"/>
      <c r="AC33" s="82"/>
      <c r="AD33" s="82"/>
    </row>
    <row r="34" spans="1:30" x14ac:dyDescent="0.2">
      <c r="A34" s="64" t="s">
        <v>11</v>
      </c>
      <c r="B34" s="64"/>
      <c r="C34" s="64">
        <f>C31-C33</f>
        <v>0</v>
      </c>
      <c r="D34" s="64"/>
      <c r="E34" s="64">
        <f>E31-E33</f>
        <v>0</v>
      </c>
      <c r="F34" s="64"/>
      <c r="G34" s="64">
        <f>G31-G33</f>
        <v>-4.5474735088646412E-13</v>
      </c>
      <c r="H34" s="64"/>
      <c r="I34" s="64">
        <f>I31-I33</f>
        <v>0</v>
      </c>
      <c r="J34" s="64"/>
      <c r="K34" s="64">
        <f>K31-K33</f>
        <v>0</v>
      </c>
      <c r="L34" s="64"/>
      <c r="M34" s="64">
        <f>M31-M33</f>
        <v>0</v>
      </c>
      <c r="N34" s="64"/>
      <c r="O34" s="64"/>
      <c r="P34" s="64">
        <f>P31-P33</f>
        <v>0</v>
      </c>
      <c r="Q34" s="64"/>
      <c r="R34" s="64">
        <f>R31-R33</f>
        <v>0</v>
      </c>
      <c r="S34" s="64"/>
      <c r="T34" s="64">
        <f>T31-T33</f>
        <v>0</v>
      </c>
      <c r="U34" s="64"/>
      <c r="V34" s="64">
        <f>V31-V33</f>
        <v>0</v>
      </c>
      <c r="W34" s="64"/>
      <c r="X34" s="64">
        <f>X31-X33</f>
        <v>0</v>
      </c>
      <c r="Y34" s="64"/>
      <c r="Z34" s="64">
        <f>Z31-Z33</f>
        <v>0</v>
      </c>
      <c r="AA34" s="64">
        <f>AA32-AA33</f>
        <v>81215.579999999987</v>
      </c>
      <c r="AB34" s="66"/>
      <c r="AC34" s="82"/>
      <c r="AD34" s="82"/>
    </row>
    <row r="35" spans="1:30" ht="13.5" thickBot="1" x14ac:dyDescent="0.25">
      <c r="B35" s="67"/>
      <c r="C35" s="68"/>
      <c r="D35" s="67"/>
      <c r="E35" s="68"/>
      <c r="F35" s="68"/>
      <c r="G35" s="68"/>
      <c r="H35" s="68"/>
      <c r="N35" s="68"/>
      <c r="O35" s="67"/>
      <c r="P35" s="68"/>
      <c r="Q35" s="68"/>
      <c r="R35" s="68"/>
      <c r="S35" s="68"/>
      <c r="T35" s="68"/>
      <c r="U35" s="69"/>
      <c r="V35" s="68"/>
      <c r="Y35" s="24"/>
      <c r="Z35" s="24"/>
      <c r="AC35" s="24"/>
      <c r="AD35" s="24"/>
    </row>
    <row r="36" spans="1:30" ht="43.15" customHeight="1" thickBot="1" x14ac:dyDescent="0.25">
      <c r="A36" s="33" t="s">
        <v>14</v>
      </c>
      <c r="B36" s="130" t="s">
        <v>13</v>
      </c>
      <c r="C36" s="131"/>
      <c r="D36" s="132" t="s">
        <v>7</v>
      </c>
      <c r="E36" s="133"/>
      <c r="F36" s="134" t="s">
        <v>23</v>
      </c>
      <c r="G36" s="135"/>
      <c r="H36" s="136" t="s">
        <v>24</v>
      </c>
      <c r="I36" s="135"/>
      <c r="J36" s="136" t="s">
        <v>49</v>
      </c>
      <c r="K36" s="135"/>
      <c r="L36" s="136" t="s">
        <v>50</v>
      </c>
      <c r="M36" s="135"/>
      <c r="N36" s="115" t="s">
        <v>75</v>
      </c>
      <c r="O36" s="147" t="s">
        <v>39</v>
      </c>
      <c r="P36" s="148"/>
      <c r="Q36" s="149" t="s">
        <v>40</v>
      </c>
      <c r="R36" s="148"/>
      <c r="S36" s="146"/>
      <c r="T36" s="145"/>
      <c r="U36" s="144"/>
      <c r="V36" s="145"/>
      <c r="W36" s="142" t="s">
        <v>51</v>
      </c>
      <c r="X36" s="141"/>
      <c r="Y36" s="140" t="s">
        <v>52</v>
      </c>
      <c r="Z36" s="141"/>
      <c r="AA36" s="34" t="s">
        <v>15</v>
      </c>
      <c r="AB36" s="35" t="s">
        <v>3</v>
      </c>
      <c r="AC36" s="79" t="s">
        <v>9</v>
      </c>
      <c r="AD36" s="80" t="s">
        <v>6</v>
      </c>
    </row>
    <row r="37" spans="1:30" x14ac:dyDescent="0.2">
      <c r="A37" s="37" t="s">
        <v>30</v>
      </c>
      <c r="B37" s="42">
        <f>J3</f>
        <v>94199</v>
      </c>
      <c r="C37" s="43" t="s">
        <v>1</v>
      </c>
      <c r="D37" s="42">
        <f>J4</f>
        <v>8191</v>
      </c>
      <c r="E37" s="43" t="s">
        <v>1</v>
      </c>
      <c r="F37" s="70">
        <f>J5</f>
        <v>7610</v>
      </c>
      <c r="G37" s="43" t="s">
        <v>1</v>
      </c>
      <c r="H37" s="71">
        <f>F37*0.08</f>
        <v>608.80000000000007</v>
      </c>
      <c r="I37" s="43" t="s">
        <v>1</v>
      </c>
      <c r="J37" s="41">
        <f>F37*0.85</f>
        <v>6468.5</v>
      </c>
      <c r="K37" s="41" t="s">
        <v>1</v>
      </c>
      <c r="L37" s="41">
        <f>F37*0.15</f>
        <v>1141.5</v>
      </c>
      <c r="M37" s="41" t="s">
        <v>1</v>
      </c>
      <c r="N37" s="41"/>
      <c r="O37" s="42">
        <f>J9</f>
        <v>0</v>
      </c>
      <c r="P37" s="43" t="s">
        <v>1</v>
      </c>
      <c r="Q37" s="42">
        <f>O37*0.08</f>
        <v>0</v>
      </c>
      <c r="R37" s="39" t="s">
        <v>1</v>
      </c>
      <c r="S37" s="38">
        <f>J10</f>
        <v>0</v>
      </c>
      <c r="T37" s="39" t="s">
        <v>1</v>
      </c>
      <c r="U37" s="38">
        <f>S37*0.08</f>
        <v>0</v>
      </c>
      <c r="V37" s="39" t="s">
        <v>1</v>
      </c>
      <c r="W37" s="38">
        <f>N10</f>
        <v>0</v>
      </c>
      <c r="X37" s="39" t="s">
        <v>1</v>
      </c>
      <c r="Y37" s="38">
        <f>W37*0.08</f>
        <v>0</v>
      </c>
      <c r="Z37" s="39" t="s">
        <v>1</v>
      </c>
      <c r="AA37" s="44"/>
      <c r="AB37" s="72"/>
      <c r="AC37" s="72"/>
      <c r="AD37" s="83"/>
    </row>
    <row r="38" spans="1:30" x14ac:dyDescent="0.2">
      <c r="A38" s="46"/>
      <c r="B38" s="1"/>
      <c r="C38" s="74">
        <f>B37-B38</f>
        <v>94199</v>
      </c>
      <c r="D38" s="1"/>
      <c r="E38" s="74">
        <f>D37-D38</f>
        <v>8191</v>
      </c>
      <c r="F38" s="1"/>
      <c r="G38" s="74">
        <f>F37-F38</f>
        <v>7610</v>
      </c>
      <c r="H38" s="47"/>
      <c r="I38" s="74">
        <f>H37-H38</f>
        <v>608.80000000000007</v>
      </c>
      <c r="J38" s="47"/>
      <c r="K38" s="74">
        <f>J37-J38</f>
        <v>6468.5</v>
      </c>
      <c r="L38" s="47"/>
      <c r="M38" s="74">
        <f>L37-L38</f>
        <v>1141.5</v>
      </c>
      <c r="N38" s="47"/>
      <c r="O38" s="1"/>
      <c r="P38" s="75">
        <f>O37-O38</f>
        <v>0</v>
      </c>
      <c r="Q38" s="47"/>
      <c r="R38" s="75">
        <f>Q37-Q38</f>
        <v>0</v>
      </c>
      <c r="S38" s="73"/>
      <c r="T38" s="75">
        <f>S37-S38</f>
        <v>0</v>
      </c>
      <c r="U38" s="73"/>
      <c r="V38" s="75">
        <f>U37-U38</f>
        <v>0</v>
      </c>
      <c r="W38" s="1"/>
      <c r="X38" s="105">
        <f>W37-W38</f>
        <v>0</v>
      </c>
      <c r="Y38" s="47"/>
      <c r="Z38" s="105">
        <f>Y37-Y38</f>
        <v>0</v>
      </c>
      <c r="AA38" s="49">
        <f t="shared" ref="AA38:AA54" si="13">B38+D38+F38+O38+S38</f>
        <v>0</v>
      </c>
      <c r="AB38" s="50"/>
      <c r="AC38" s="51"/>
      <c r="AD38" s="52"/>
    </row>
    <row r="39" spans="1:30" x14ac:dyDescent="0.2">
      <c r="A39" s="46"/>
      <c r="B39" s="1"/>
      <c r="C39" s="74">
        <f t="shared" ref="C39:C54" si="14">C38-B39</f>
        <v>94199</v>
      </c>
      <c r="D39" s="1"/>
      <c r="E39" s="74">
        <f>E38-D39</f>
        <v>8191</v>
      </c>
      <c r="F39" s="1"/>
      <c r="G39" s="74">
        <f>G38-F39</f>
        <v>7610</v>
      </c>
      <c r="H39" s="47"/>
      <c r="I39" s="74">
        <f>I38-H39</f>
        <v>608.80000000000007</v>
      </c>
      <c r="J39" s="47"/>
      <c r="K39" s="74">
        <f>K38-J39</f>
        <v>6468.5</v>
      </c>
      <c r="L39" s="47"/>
      <c r="M39" s="74">
        <f>M38-L39</f>
        <v>1141.5</v>
      </c>
      <c r="N39" s="47"/>
      <c r="O39" s="1"/>
      <c r="P39" s="75">
        <f>P38-O39</f>
        <v>0</v>
      </c>
      <c r="Q39" s="47"/>
      <c r="R39" s="75">
        <f>R38-Q39</f>
        <v>0</v>
      </c>
      <c r="S39" s="73"/>
      <c r="T39" s="75">
        <f>T38-S39</f>
        <v>0</v>
      </c>
      <c r="U39" s="73"/>
      <c r="V39" s="75">
        <f>V38-U39</f>
        <v>0</v>
      </c>
      <c r="W39" s="1"/>
      <c r="X39" s="105">
        <f>X38-W39</f>
        <v>0</v>
      </c>
      <c r="Y39" s="47"/>
      <c r="Z39" s="105">
        <f>Z38-Y39</f>
        <v>0</v>
      </c>
      <c r="AA39" s="49">
        <f t="shared" si="13"/>
        <v>0</v>
      </c>
      <c r="AB39" s="50"/>
      <c r="AC39" s="51"/>
      <c r="AD39" s="52"/>
    </row>
    <row r="40" spans="1:30" x14ac:dyDescent="0.2">
      <c r="A40" s="46"/>
      <c r="B40" s="1"/>
      <c r="C40" s="74">
        <f t="shared" si="14"/>
        <v>94199</v>
      </c>
      <c r="D40" s="1"/>
      <c r="E40" s="74">
        <f t="shared" ref="E40:E54" si="15">E39-D40</f>
        <v>8191</v>
      </c>
      <c r="F40" s="1"/>
      <c r="G40" s="74">
        <f t="shared" ref="G40:G54" si="16">G39-F40</f>
        <v>7610</v>
      </c>
      <c r="H40" s="47"/>
      <c r="I40" s="74">
        <f t="shared" ref="I40:I54" si="17">I39-H40</f>
        <v>608.80000000000007</v>
      </c>
      <c r="J40" s="47"/>
      <c r="K40" s="74">
        <f t="shared" ref="K40:K54" si="18">K39-J40</f>
        <v>6468.5</v>
      </c>
      <c r="L40" s="47"/>
      <c r="M40" s="74">
        <f t="shared" ref="M40:M54" si="19">M39-L40</f>
        <v>1141.5</v>
      </c>
      <c r="N40" s="47"/>
      <c r="O40" s="1"/>
      <c r="P40" s="75">
        <f t="shared" ref="P40:P54" si="20">P39-O40</f>
        <v>0</v>
      </c>
      <c r="Q40" s="47"/>
      <c r="R40" s="75">
        <f t="shared" ref="R40:R54" si="21">R39-Q40</f>
        <v>0</v>
      </c>
      <c r="S40" s="73"/>
      <c r="T40" s="75">
        <f t="shared" ref="T40:T54" si="22">T39-S40</f>
        <v>0</v>
      </c>
      <c r="U40" s="73"/>
      <c r="V40" s="75">
        <f>V39-U40</f>
        <v>0</v>
      </c>
      <c r="W40" s="1"/>
      <c r="X40" s="105">
        <f t="shared" ref="X40:X54" si="23">X39-W40</f>
        <v>0</v>
      </c>
      <c r="Y40" s="47"/>
      <c r="Z40" s="105">
        <f t="shared" ref="Z40" si="24">Z39-Y40</f>
        <v>0</v>
      </c>
      <c r="AA40" s="49">
        <f t="shared" si="13"/>
        <v>0</v>
      </c>
      <c r="AB40" s="50"/>
      <c r="AC40" s="51"/>
      <c r="AD40" s="52"/>
    </row>
    <row r="41" spans="1:30" x14ac:dyDescent="0.2">
      <c r="A41" s="46"/>
      <c r="B41" s="1"/>
      <c r="C41" s="74">
        <f t="shared" si="14"/>
        <v>94199</v>
      </c>
      <c r="D41" s="1"/>
      <c r="E41" s="74">
        <f t="shared" si="15"/>
        <v>8191</v>
      </c>
      <c r="F41" s="1"/>
      <c r="G41" s="74">
        <f t="shared" si="16"/>
        <v>7610</v>
      </c>
      <c r="H41" s="47"/>
      <c r="I41" s="74">
        <f t="shared" si="17"/>
        <v>608.80000000000007</v>
      </c>
      <c r="J41" s="47"/>
      <c r="K41" s="74">
        <f t="shared" si="18"/>
        <v>6468.5</v>
      </c>
      <c r="L41" s="47"/>
      <c r="M41" s="74">
        <f t="shared" si="19"/>
        <v>1141.5</v>
      </c>
      <c r="N41" s="47"/>
      <c r="O41" s="48"/>
      <c r="P41" s="75">
        <f t="shared" si="20"/>
        <v>0</v>
      </c>
      <c r="Q41" s="48"/>
      <c r="R41" s="75">
        <f t="shared" si="21"/>
        <v>0</v>
      </c>
      <c r="S41" s="1"/>
      <c r="T41" s="75">
        <f t="shared" si="22"/>
        <v>0</v>
      </c>
      <c r="U41" s="47"/>
      <c r="V41" s="75">
        <f>U37-U41</f>
        <v>0</v>
      </c>
      <c r="W41" s="1"/>
      <c r="X41" s="105">
        <f t="shared" si="23"/>
        <v>0</v>
      </c>
      <c r="Y41" s="47"/>
      <c r="Z41" s="105">
        <f>Y37-Y41</f>
        <v>0</v>
      </c>
      <c r="AA41" s="49">
        <f t="shared" si="13"/>
        <v>0</v>
      </c>
      <c r="AB41" s="56"/>
      <c r="AC41" s="56"/>
      <c r="AD41" s="56"/>
    </row>
    <row r="42" spans="1:30" x14ac:dyDescent="0.2">
      <c r="A42" s="46"/>
      <c r="B42" s="1"/>
      <c r="C42" s="74">
        <f t="shared" si="14"/>
        <v>94199</v>
      </c>
      <c r="D42" s="1"/>
      <c r="E42" s="74">
        <f t="shared" si="15"/>
        <v>8191</v>
      </c>
      <c r="F42" s="1"/>
      <c r="G42" s="74">
        <f t="shared" si="16"/>
        <v>7610</v>
      </c>
      <c r="H42" s="47"/>
      <c r="I42" s="74">
        <f t="shared" si="17"/>
        <v>608.80000000000007</v>
      </c>
      <c r="J42" s="47"/>
      <c r="K42" s="74">
        <f t="shared" si="18"/>
        <v>6468.5</v>
      </c>
      <c r="L42" s="47"/>
      <c r="M42" s="74">
        <f t="shared" si="19"/>
        <v>1141.5</v>
      </c>
      <c r="N42" s="47"/>
      <c r="O42" s="48"/>
      <c r="P42" s="75">
        <f t="shared" si="20"/>
        <v>0</v>
      </c>
      <c r="Q42" s="48"/>
      <c r="R42" s="75">
        <f t="shared" si="21"/>
        <v>0</v>
      </c>
      <c r="S42" s="1"/>
      <c r="T42" s="75">
        <f t="shared" si="22"/>
        <v>0</v>
      </c>
      <c r="U42" s="47"/>
      <c r="V42" s="75">
        <f>V41-U42</f>
        <v>0</v>
      </c>
      <c r="W42" s="1"/>
      <c r="X42" s="105">
        <f t="shared" si="23"/>
        <v>0</v>
      </c>
      <c r="Y42" s="47"/>
      <c r="Z42" s="105">
        <f>Z41-Y42</f>
        <v>0</v>
      </c>
      <c r="AA42" s="49">
        <f t="shared" si="13"/>
        <v>0</v>
      </c>
      <c r="AB42" s="56"/>
      <c r="AC42" s="56"/>
      <c r="AD42" s="56"/>
    </row>
    <row r="43" spans="1:30" x14ac:dyDescent="0.2">
      <c r="A43" s="46"/>
      <c r="B43" s="1"/>
      <c r="C43" s="74">
        <f t="shared" si="14"/>
        <v>94199</v>
      </c>
      <c r="D43" s="1"/>
      <c r="E43" s="74">
        <f t="shared" si="15"/>
        <v>8191</v>
      </c>
      <c r="F43" s="1"/>
      <c r="G43" s="74">
        <f t="shared" si="16"/>
        <v>7610</v>
      </c>
      <c r="H43" s="47"/>
      <c r="I43" s="74">
        <f t="shared" si="17"/>
        <v>608.80000000000007</v>
      </c>
      <c r="J43" s="47"/>
      <c r="K43" s="74">
        <f t="shared" si="18"/>
        <v>6468.5</v>
      </c>
      <c r="L43" s="47"/>
      <c r="M43" s="74">
        <f t="shared" si="19"/>
        <v>1141.5</v>
      </c>
      <c r="N43" s="47"/>
      <c r="O43" s="48"/>
      <c r="P43" s="75">
        <f t="shared" si="20"/>
        <v>0</v>
      </c>
      <c r="Q43" s="48"/>
      <c r="R43" s="75">
        <f t="shared" si="21"/>
        <v>0</v>
      </c>
      <c r="S43" s="1"/>
      <c r="T43" s="75">
        <f t="shared" si="22"/>
        <v>0</v>
      </c>
      <c r="U43" s="47"/>
      <c r="V43" s="75">
        <f t="shared" ref="V43:V54" si="25">V42-U43</f>
        <v>0</v>
      </c>
      <c r="W43" s="1"/>
      <c r="X43" s="105">
        <f t="shared" si="23"/>
        <v>0</v>
      </c>
      <c r="Y43" s="47"/>
      <c r="Z43" s="105">
        <f t="shared" ref="Z43:Z54" si="26">Z42-Y43</f>
        <v>0</v>
      </c>
      <c r="AA43" s="49">
        <f t="shared" si="13"/>
        <v>0</v>
      </c>
      <c r="AB43" s="56"/>
      <c r="AC43" s="56"/>
      <c r="AD43" s="56"/>
    </row>
    <row r="44" spans="1:30" x14ac:dyDescent="0.2">
      <c r="A44" s="46"/>
      <c r="B44" s="1"/>
      <c r="C44" s="74">
        <f t="shared" si="14"/>
        <v>94199</v>
      </c>
      <c r="D44" s="1"/>
      <c r="E44" s="74">
        <f t="shared" si="15"/>
        <v>8191</v>
      </c>
      <c r="F44" s="1"/>
      <c r="G44" s="74">
        <f t="shared" si="16"/>
        <v>7610</v>
      </c>
      <c r="H44" s="47"/>
      <c r="I44" s="74">
        <f t="shared" si="17"/>
        <v>608.80000000000007</v>
      </c>
      <c r="J44" s="47"/>
      <c r="K44" s="74">
        <f t="shared" si="18"/>
        <v>6468.5</v>
      </c>
      <c r="L44" s="47"/>
      <c r="M44" s="74">
        <f t="shared" si="19"/>
        <v>1141.5</v>
      </c>
      <c r="N44" s="47"/>
      <c r="O44" s="48"/>
      <c r="P44" s="75">
        <f t="shared" si="20"/>
        <v>0</v>
      </c>
      <c r="Q44" s="48"/>
      <c r="R44" s="75">
        <f t="shared" si="21"/>
        <v>0</v>
      </c>
      <c r="S44" s="1"/>
      <c r="T44" s="75">
        <f t="shared" si="22"/>
        <v>0</v>
      </c>
      <c r="U44" s="47"/>
      <c r="V44" s="75">
        <f t="shared" si="25"/>
        <v>0</v>
      </c>
      <c r="W44" s="1"/>
      <c r="X44" s="105">
        <f t="shared" si="23"/>
        <v>0</v>
      </c>
      <c r="Y44" s="47"/>
      <c r="Z44" s="105">
        <f t="shared" si="26"/>
        <v>0</v>
      </c>
      <c r="AA44" s="49">
        <f t="shared" si="13"/>
        <v>0</v>
      </c>
      <c r="AB44" s="56"/>
      <c r="AC44" s="56"/>
      <c r="AD44" s="56"/>
    </row>
    <row r="45" spans="1:30" x14ac:dyDescent="0.2">
      <c r="A45" s="46"/>
      <c r="B45" s="1"/>
      <c r="C45" s="74">
        <f t="shared" si="14"/>
        <v>94199</v>
      </c>
      <c r="D45" s="1"/>
      <c r="E45" s="74">
        <f t="shared" si="15"/>
        <v>8191</v>
      </c>
      <c r="F45" s="1"/>
      <c r="G45" s="74">
        <f t="shared" si="16"/>
        <v>7610</v>
      </c>
      <c r="H45" s="47"/>
      <c r="I45" s="74">
        <f t="shared" si="17"/>
        <v>608.80000000000007</v>
      </c>
      <c r="J45" s="47"/>
      <c r="K45" s="74">
        <f t="shared" si="18"/>
        <v>6468.5</v>
      </c>
      <c r="L45" s="47"/>
      <c r="M45" s="74">
        <f t="shared" si="19"/>
        <v>1141.5</v>
      </c>
      <c r="N45" s="47"/>
      <c r="O45" s="48"/>
      <c r="P45" s="75">
        <f t="shared" si="20"/>
        <v>0</v>
      </c>
      <c r="Q45" s="48"/>
      <c r="R45" s="75">
        <f t="shared" si="21"/>
        <v>0</v>
      </c>
      <c r="S45" s="1"/>
      <c r="T45" s="75">
        <f t="shared" si="22"/>
        <v>0</v>
      </c>
      <c r="U45" s="47"/>
      <c r="V45" s="75">
        <f t="shared" si="25"/>
        <v>0</v>
      </c>
      <c r="W45" s="1"/>
      <c r="X45" s="105">
        <f t="shared" si="23"/>
        <v>0</v>
      </c>
      <c r="Y45" s="47"/>
      <c r="Z45" s="105">
        <f t="shared" si="26"/>
        <v>0</v>
      </c>
      <c r="AA45" s="49">
        <f t="shared" si="13"/>
        <v>0</v>
      </c>
      <c r="AB45" s="56"/>
      <c r="AC45" s="56"/>
      <c r="AD45" s="56"/>
    </row>
    <row r="46" spans="1:30" x14ac:dyDescent="0.2">
      <c r="A46" s="46"/>
      <c r="B46" s="1"/>
      <c r="C46" s="74">
        <f t="shared" si="14"/>
        <v>94199</v>
      </c>
      <c r="D46" s="1"/>
      <c r="E46" s="74">
        <f t="shared" si="15"/>
        <v>8191</v>
      </c>
      <c r="F46" s="1"/>
      <c r="G46" s="74">
        <f t="shared" si="16"/>
        <v>7610</v>
      </c>
      <c r="H46" s="47"/>
      <c r="I46" s="74">
        <f t="shared" si="17"/>
        <v>608.80000000000007</v>
      </c>
      <c r="J46" s="47"/>
      <c r="K46" s="74">
        <f t="shared" si="18"/>
        <v>6468.5</v>
      </c>
      <c r="L46" s="47"/>
      <c r="M46" s="74">
        <f t="shared" si="19"/>
        <v>1141.5</v>
      </c>
      <c r="N46" s="47"/>
      <c r="O46" s="48"/>
      <c r="P46" s="75">
        <f t="shared" si="20"/>
        <v>0</v>
      </c>
      <c r="Q46" s="48"/>
      <c r="R46" s="75">
        <f t="shared" si="21"/>
        <v>0</v>
      </c>
      <c r="S46" s="1"/>
      <c r="T46" s="75">
        <f t="shared" si="22"/>
        <v>0</v>
      </c>
      <c r="U46" s="47"/>
      <c r="V46" s="75">
        <f t="shared" si="25"/>
        <v>0</v>
      </c>
      <c r="W46" s="1"/>
      <c r="X46" s="105">
        <f t="shared" si="23"/>
        <v>0</v>
      </c>
      <c r="Y46" s="47"/>
      <c r="Z46" s="105">
        <f t="shared" si="26"/>
        <v>0</v>
      </c>
      <c r="AA46" s="49">
        <f t="shared" si="13"/>
        <v>0</v>
      </c>
      <c r="AB46" s="56"/>
      <c r="AC46" s="56"/>
      <c r="AD46" s="56"/>
    </row>
    <row r="47" spans="1:30" x14ac:dyDescent="0.2">
      <c r="A47" s="46"/>
      <c r="B47" s="1"/>
      <c r="C47" s="74">
        <f t="shared" si="14"/>
        <v>94199</v>
      </c>
      <c r="D47" s="1"/>
      <c r="E47" s="74">
        <f t="shared" si="15"/>
        <v>8191</v>
      </c>
      <c r="F47" s="1"/>
      <c r="G47" s="74">
        <f t="shared" si="16"/>
        <v>7610</v>
      </c>
      <c r="H47" s="47"/>
      <c r="I47" s="74">
        <f t="shared" si="17"/>
        <v>608.80000000000007</v>
      </c>
      <c r="J47" s="47"/>
      <c r="K47" s="74">
        <f t="shared" si="18"/>
        <v>6468.5</v>
      </c>
      <c r="L47" s="47"/>
      <c r="M47" s="74">
        <f t="shared" si="19"/>
        <v>1141.5</v>
      </c>
      <c r="N47" s="47"/>
      <c r="O47" s="48"/>
      <c r="P47" s="75">
        <f t="shared" si="20"/>
        <v>0</v>
      </c>
      <c r="Q47" s="48"/>
      <c r="R47" s="75">
        <f t="shared" si="21"/>
        <v>0</v>
      </c>
      <c r="S47" s="1"/>
      <c r="T47" s="75">
        <f t="shared" si="22"/>
        <v>0</v>
      </c>
      <c r="U47" s="47"/>
      <c r="V47" s="75">
        <f t="shared" si="25"/>
        <v>0</v>
      </c>
      <c r="W47" s="1"/>
      <c r="X47" s="105">
        <f t="shared" si="23"/>
        <v>0</v>
      </c>
      <c r="Y47" s="47"/>
      <c r="Z47" s="105">
        <f t="shared" si="26"/>
        <v>0</v>
      </c>
      <c r="AA47" s="49">
        <f t="shared" si="13"/>
        <v>0</v>
      </c>
      <c r="AB47" s="56"/>
      <c r="AC47" s="56"/>
      <c r="AD47" s="56"/>
    </row>
    <row r="48" spans="1:30" x14ac:dyDescent="0.2">
      <c r="A48" s="46"/>
      <c r="B48" s="1"/>
      <c r="C48" s="74">
        <f t="shared" si="14"/>
        <v>94199</v>
      </c>
      <c r="D48" s="1"/>
      <c r="E48" s="74">
        <f t="shared" si="15"/>
        <v>8191</v>
      </c>
      <c r="F48" s="1"/>
      <c r="G48" s="74">
        <f t="shared" si="16"/>
        <v>7610</v>
      </c>
      <c r="H48" s="47"/>
      <c r="I48" s="74">
        <f t="shared" si="17"/>
        <v>608.80000000000007</v>
      </c>
      <c r="J48" s="47"/>
      <c r="K48" s="74">
        <f t="shared" si="18"/>
        <v>6468.5</v>
      </c>
      <c r="L48" s="47"/>
      <c r="M48" s="74">
        <f t="shared" si="19"/>
        <v>1141.5</v>
      </c>
      <c r="N48" s="47"/>
      <c r="O48" s="48"/>
      <c r="P48" s="75">
        <f t="shared" si="20"/>
        <v>0</v>
      </c>
      <c r="Q48" s="48"/>
      <c r="R48" s="75">
        <f t="shared" si="21"/>
        <v>0</v>
      </c>
      <c r="S48" s="1"/>
      <c r="T48" s="75">
        <f t="shared" si="22"/>
        <v>0</v>
      </c>
      <c r="U48" s="47"/>
      <c r="V48" s="75">
        <f t="shared" si="25"/>
        <v>0</v>
      </c>
      <c r="W48" s="1"/>
      <c r="X48" s="105">
        <f t="shared" si="23"/>
        <v>0</v>
      </c>
      <c r="Y48" s="47"/>
      <c r="Z48" s="105">
        <f t="shared" si="26"/>
        <v>0</v>
      </c>
      <c r="AA48" s="49">
        <f t="shared" si="13"/>
        <v>0</v>
      </c>
      <c r="AB48" s="56"/>
      <c r="AC48" s="56"/>
      <c r="AD48" s="56"/>
    </row>
    <row r="49" spans="1:30" x14ac:dyDescent="0.2">
      <c r="A49" s="46"/>
      <c r="B49" s="1"/>
      <c r="C49" s="74">
        <f t="shared" si="14"/>
        <v>94199</v>
      </c>
      <c r="D49" s="1"/>
      <c r="E49" s="74">
        <f t="shared" si="15"/>
        <v>8191</v>
      </c>
      <c r="F49" s="1"/>
      <c r="G49" s="74">
        <f t="shared" si="16"/>
        <v>7610</v>
      </c>
      <c r="H49" s="47"/>
      <c r="I49" s="74">
        <f t="shared" si="17"/>
        <v>608.80000000000007</v>
      </c>
      <c r="J49" s="47"/>
      <c r="K49" s="74">
        <f t="shared" si="18"/>
        <v>6468.5</v>
      </c>
      <c r="L49" s="47"/>
      <c r="M49" s="74">
        <f t="shared" si="19"/>
        <v>1141.5</v>
      </c>
      <c r="N49" s="47"/>
      <c r="O49" s="48"/>
      <c r="P49" s="75">
        <f t="shared" si="20"/>
        <v>0</v>
      </c>
      <c r="Q49" s="48"/>
      <c r="R49" s="75">
        <f t="shared" si="21"/>
        <v>0</v>
      </c>
      <c r="S49" s="1"/>
      <c r="T49" s="75">
        <f t="shared" si="22"/>
        <v>0</v>
      </c>
      <c r="U49" s="47"/>
      <c r="V49" s="75">
        <f t="shared" si="25"/>
        <v>0</v>
      </c>
      <c r="W49" s="1"/>
      <c r="X49" s="105">
        <f t="shared" si="23"/>
        <v>0</v>
      </c>
      <c r="Y49" s="47"/>
      <c r="Z49" s="105">
        <f t="shared" si="26"/>
        <v>0</v>
      </c>
      <c r="AA49" s="49">
        <f t="shared" si="13"/>
        <v>0</v>
      </c>
      <c r="AB49" s="56"/>
      <c r="AC49" s="56"/>
      <c r="AD49" s="56"/>
    </row>
    <row r="50" spans="1:30" x14ac:dyDescent="0.2">
      <c r="A50" s="46"/>
      <c r="B50" s="1"/>
      <c r="C50" s="74">
        <f t="shared" si="14"/>
        <v>94199</v>
      </c>
      <c r="D50" s="1"/>
      <c r="E50" s="74">
        <f t="shared" si="15"/>
        <v>8191</v>
      </c>
      <c r="F50" s="1"/>
      <c r="G50" s="74">
        <f t="shared" si="16"/>
        <v>7610</v>
      </c>
      <c r="H50" s="47"/>
      <c r="I50" s="74">
        <f t="shared" si="17"/>
        <v>608.80000000000007</v>
      </c>
      <c r="J50" s="47"/>
      <c r="K50" s="74">
        <f t="shared" si="18"/>
        <v>6468.5</v>
      </c>
      <c r="L50" s="47"/>
      <c r="M50" s="74">
        <f t="shared" si="19"/>
        <v>1141.5</v>
      </c>
      <c r="N50" s="47"/>
      <c r="O50" s="48"/>
      <c r="P50" s="75">
        <f t="shared" si="20"/>
        <v>0</v>
      </c>
      <c r="Q50" s="48"/>
      <c r="R50" s="75">
        <f t="shared" si="21"/>
        <v>0</v>
      </c>
      <c r="S50" s="1"/>
      <c r="T50" s="75">
        <f t="shared" si="22"/>
        <v>0</v>
      </c>
      <c r="U50" s="47"/>
      <c r="V50" s="75">
        <f t="shared" si="25"/>
        <v>0</v>
      </c>
      <c r="W50" s="1"/>
      <c r="X50" s="105">
        <f t="shared" si="23"/>
        <v>0</v>
      </c>
      <c r="Y50" s="47"/>
      <c r="Z50" s="105">
        <f t="shared" si="26"/>
        <v>0</v>
      </c>
      <c r="AA50" s="49">
        <f t="shared" si="13"/>
        <v>0</v>
      </c>
      <c r="AB50" s="56"/>
      <c r="AC50" s="56"/>
      <c r="AD50" s="56"/>
    </row>
    <row r="51" spans="1:30" x14ac:dyDescent="0.2">
      <c r="A51" s="46"/>
      <c r="B51" s="1"/>
      <c r="C51" s="74">
        <f t="shared" si="14"/>
        <v>94199</v>
      </c>
      <c r="D51" s="1"/>
      <c r="E51" s="74">
        <f t="shared" si="15"/>
        <v>8191</v>
      </c>
      <c r="F51" s="1"/>
      <c r="G51" s="74">
        <f t="shared" si="16"/>
        <v>7610</v>
      </c>
      <c r="H51" s="47"/>
      <c r="I51" s="74">
        <f t="shared" si="17"/>
        <v>608.80000000000007</v>
      </c>
      <c r="J51" s="47"/>
      <c r="K51" s="74">
        <f t="shared" si="18"/>
        <v>6468.5</v>
      </c>
      <c r="L51" s="47"/>
      <c r="M51" s="74">
        <f t="shared" si="19"/>
        <v>1141.5</v>
      </c>
      <c r="N51" s="47"/>
      <c r="O51" s="48"/>
      <c r="P51" s="75">
        <f t="shared" si="20"/>
        <v>0</v>
      </c>
      <c r="Q51" s="48"/>
      <c r="R51" s="75">
        <f t="shared" si="21"/>
        <v>0</v>
      </c>
      <c r="S51" s="1"/>
      <c r="T51" s="75">
        <f t="shared" si="22"/>
        <v>0</v>
      </c>
      <c r="U51" s="47"/>
      <c r="V51" s="75">
        <f t="shared" si="25"/>
        <v>0</v>
      </c>
      <c r="W51" s="1"/>
      <c r="X51" s="105">
        <f t="shared" si="23"/>
        <v>0</v>
      </c>
      <c r="Y51" s="47"/>
      <c r="Z51" s="105">
        <f t="shared" si="26"/>
        <v>0</v>
      </c>
      <c r="AA51" s="49">
        <f t="shared" si="13"/>
        <v>0</v>
      </c>
      <c r="AB51" s="56"/>
      <c r="AC51" s="56"/>
      <c r="AD51" s="56"/>
    </row>
    <row r="52" spans="1:30" x14ac:dyDescent="0.2">
      <c r="A52" s="46"/>
      <c r="B52" s="1"/>
      <c r="C52" s="74">
        <f t="shared" si="14"/>
        <v>94199</v>
      </c>
      <c r="D52" s="1"/>
      <c r="E52" s="74">
        <f t="shared" si="15"/>
        <v>8191</v>
      </c>
      <c r="F52" s="1"/>
      <c r="G52" s="74">
        <f t="shared" si="16"/>
        <v>7610</v>
      </c>
      <c r="H52" s="47"/>
      <c r="I52" s="74">
        <f t="shared" si="17"/>
        <v>608.80000000000007</v>
      </c>
      <c r="J52" s="47"/>
      <c r="K52" s="74">
        <f t="shared" si="18"/>
        <v>6468.5</v>
      </c>
      <c r="L52" s="47"/>
      <c r="M52" s="74">
        <f t="shared" si="19"/>
        <v>1141.5</v>
      </c>
      <c r="N52" s="47"/>
      <c r="O52" s="48"/>
      <c r="P52" s="75">
        <f t="shared" si="20"/>
        <v>0</v>
      </c>
      <c r="Q52" s="48"/>
      <c r="R52" s="75">
        <f t="shared" si="21"/>
        <v>0</v>
      </c>
      <c r="S52" s="1"/>
      <c r="T52" s="75">
        <f t="shared" si="22"/>
        <v>0</v>
      </c>
      <c r="U52" s="47"/>
      <c r="V52" s="75">
        <f t="shared" si="25"/>
        <v>0</v>
      </c>
      <c r="W52" s="1"/>
      <c r="X52" s="105">
        <f t="shared" si="23"/>
        <v>0</v>
      </c>
      <c r="Y52" s="47"/>
      <c r="Z52" s="105">
        <f t="shared" si="26"/>
        <v>0</v>
      </c>
      <c r="AA52" s="49">
        <f t="shared" si="13"/>
        <v>0</v>
      </c>
      <c r="AB52" s="56"/>
      <c r="AC52" s="56"/>
      <c r="AD52" s="56"/>
    </row>
    <row r="53" spans="1:30" x14ac:dyDescent="0.2">
      <c r="A53" s="46"/>
      <c r="B53" s="1"/>
      <c r="C53" s="74">
        <f t="shared" si="14"/>
        <v>94199</v>
      </c>
      <c r="D53" s="1"/>
      <c r="E53" s="74">
        <f t="shared" si="15"/>
        <v>8191</v>
      </c>
      <c r="F53" s="1"/>
      <c r="G53" s="74">
        <f t="shared" si="16"/>
        <v>7610</v>
      </c>
      <c r="H53" s="47"/>
      <c r="I53" s="74">
        <f t="shared" si="17"/>
        <v>608.80000000000007</v>
      </c>
      <c r="J53" s="47"/>
      <c r="K53" s="74">
        <f t="shared" si="18"/>
        <v>6468.5</v>
      </c>
      <c r="L53" s="47"/>
      <c r="M53" s="74">
        <f t="shared" si="19"/>
        <v>1141.5</v>
      </c>
      <c r="N53" s="47"/>
      <c r="O53" s="48"/>
      <c r="P53" s="75">
        <f t="shared" si="20"/>
        <v>0</v>
      </c>
      <c r="Q53" s="48"/>
      <c r="R53" s="75">
        <f t="shared" si="21"/>
        <v>0</v>
      </c>
      <c r="S53" s="1"/>
      <c r="T53" s="75">
        <f t="shared" si="22"/>
        <v>0</v>
      </c>
      <c r="U53" s="47"/>
      <c r="V53" s="75">
        <f t="shared" si="25"/>
        <v>0</v>
      </c>
      <c r="W53" s="1"/>
      <c r="X53" s="105">
        <f t="shared" si="23"/>
        <v>0</v>
      </c>
      <c r="Y53" s="47"/>
      <c r="Z53" s="105">
        <f t="shared" si="26"/>
        <v>0</v>
      </c>
      <c r="AA53" s="49">
        <f t="shared" si="13"/>
        <v>0</v>
      </c>
      <c r="AB53" s="56"/>
      <c r="AC53" s="56"/>
      <c r="AD53" s="56"/>
    </row>
    <row r="54" spans="1:30" x14ac:dyDescent="0.2">
      <c r="A54" s="46"/>
      <c r="B54" s="1"/>
      <c r="C54" s="74">
        <f t="shared" si="14"/>
        <v>94199</v>
      </c>
      <c r="D54" s="1"/>
      <c r="E54" s="74">
        <f t="shared" si="15"/>
        <v>8191</v>
      </c>
      <c r="F54" s="1"/>
      <c r="G54" s="74">
        <f t="shared" si="16"/>
        <v>7610</v>
      </c>
      <c r="H54" s="47"/>
      <c r="I54" s="74">
        <f t="shared" si="17"/>
        <v>608.80000000000007</v>
      </c>
      <c r="J54" s="47"/>
      <c r="K54" s="74">
        <f t="shared" si="18"/>
        <v>6468.5</v>
      </c>
      <c r="L54" s="47"/>
      <c r="M54" s="74">
        <f t="shared" si="19"/>
        <v>1141.5</v>
      </c>
      <c r="N54" s="47"/>
      <c r="O54" s="48"/>
      <c r="P54" s="75">
        <f t="shared" si="20"/>
        <v>0</v>
      </c>
      <c r="Q54" s="48"/>
      <c r="R54" s="75">
        <f t="shared" si="21"/>
        <v>0</v>
      </c>
      <c r="S54" s="1"/>
      <c r="T54" s="75">
        <f t="shared" si="22"/>
        <v>0</v>
      </c>
      <c r="U54" s="47"/>
      <c r="V54" s="75">
        <f t="shared" si="25"/>
        <v>0</v>
      </c>
      <c r="W54" s="1"/>
      <c r="X54" s="105">
        <f t="shared" si="23"/>
        <v>0</v>
      </c>
      <c r="Y54" s="47"/>
      <c r="Z54" s="105">
        <f t="shared" si="26"/>
        <v>0</v>
      </c>
      <c r="AA54" s="49">
        <f t="shared" si="13"/>
        <v>0</v>
      </c>
      <c r="AB54" s="56"/>
      <c r="AC54" s="56"/>
      <c r="AD54" s="56"/>
    </row>
    <row r="55" spans="1:30" ht="13.5" thickBot="1" x14ac:dyDescent="0.25">
      <c r="A55" s="57" t="s">
        <v>16</v>
      </c>
      <c r="B55" s="58">
        <f>SUM(B38:B54)</f>
        <v>0</v>
      </c>
      <c r="C55" s="58"/>
      <c r="D55" s="58">
        <f>SUM(D38:D54)</f>
        <v>0</v>
      </c>
      <c r="E55" s="58"/>
      <c r="F55" s="58">
        <f>SUM(F38:F54)</f>
        <v>0</v>
      </c>
      <c r="G55" s="58"/>
      <c r="H55" s="58">
        <f>SUM(H38:H54)</f>
        <v>0</v>
      </c>
      <c r="I55" s="58"/>
      <c r="J55" s="58">
        <f>SUM(J38:J54)</f>
        <v>0</v>
      </c>
      <c r="K55" s="58"/>
      <c r="L55" s="58">
        <f>SUM(L38:L54)</f>
        <v>0</v>
      </c>
      <c r="M55" s="58"/>
      <c r="N55" s="58">
        <f>SUM(N38:N54)</f>
        <v>0</v>
      </c>
      <c r="O55" s="59">
        <f>SUM(O38:O54)</f>
        <v>0</v>
      </c>
      <c r="P55" s="60"/>
      <c r="Q55" s="59">
        <f>SUM(Q38:Q54)</f>
        <v>0</v>
      </c>
      <c r="R55" s="59"/>
      <c r="S55" s="59">
        <f>SUM(S38:S54)</f>
        <v>0</v>
      </c>
      <c r="T55" s="60"/>
      <c r="U55" s="59">
        <f>SUM(U38:U54)</f>
        <v>0</v>
      </c>
      <c r="V55" s="61"/>
      <c r="W55" s="59">
        <f>SUM(W38:W54)</f>
        <v>0</v>
      </c>
      <c r="X55" s="60"/>
      <c r="Y55" s="59">
        <f>SUM(Y38:Y54)</f>
        <v>0</v>
      </c>
      <c r="Z55" s="61"/>
      <c r="AA55" s="62">
        <f>SUM(AA38:AA54)</f>
        <v>0</v>
      </c>
      <c r="AB55" s="63"/>
      <c r="AC55" s="63"/>
      <c r="AD55" s="63"/>
    </row>
    <row r="56" spans="1:30" ht="13.5" thickTop="1" x14ac:dyDescent="0.2">
      <c r="A56" s="64" t="s">
        <v>10</v>
      </c>
      <c r="B56" s="64"/>
      <c r="C56" s="64">
        <f>B37-B55</f>
        <v>94199</v>
      </c>
      <c r="D56" s="64"/>
      <c r="E56" s="64">
        <f>D37-D55</f>
        <v>8191</v>
      </c>
      <c r="F56" s="64"/>
      <c r="G56" s="64">
        <f>F37-F55</f>
        <v>7610</v>
      </c>
      <c r="H56" s="64"/>
      <c r="I56" s="64">
        <f>H37-H55</f>
        <v>608.80000000000007</v>
      </c>
      <c r="J56" s="64"/>
      <c r="K56" s="64">
        <f>J37-J55</f>
        <v>6468.5</v>
      </c>
      <c r="L56" s="64"/>
      <c r="M56" s="64">
        <f>L37-L55</f>
        <v>1141.5</v>
      </c>
      <c r="N56" s="64"/>
      <c r="O56" s="64"/>
      <c r="P56" s="64">
        <f>O37-O55</f>
        <v>0</v>
      </c>
      <c r="Q56" s="64"/>
      <c r="R56" s="64">
        <f>Q37-Q55</f>
        <v>0</v>
      </c>
      <c r="S56" s="64"/>
      <c r="T56" s="64">
        <f>S37-S55</f>
        <v>0</v>
      </c>
      <c r="U56" s="64"/>
      <c r="V56" s="64">
        <f>U37-U55</f>
        <v>0</v>
      </c>
      <c r="W56" s="64"/>
      <c r="X56" s="64">
        <f>W37-W55</f>
        <v>0</v>
      </c>
      <c r="Y56" s="64"/>
      <c r="Z56" s="64">
        <f>Y37-Y55</f>
        <v>0</v>
      </c>
      <c r="AA56" s="65">
        <f>O55+Q55+S55+U55</f>
        <v>0</v>
      </c>
      <c r="AB56" s="66"/>
      <c r="AC56" s="82"/>
      <c r="AD56" s="82"/>
    </row>
    <row r="57" spans="1:30" x14ac:dyDescent="0.2">
      <c r="A57" s="64" t="s">
        <v>11</v>
      </c>
      <c r="B57" s="64"/>
      <c r="C57" s="64">
        <f>C54-C56</f>
        <v>0</v>
      </c>
      <c r="D57" s="64"/>
      <c r="E57" s="64">
        <f>E54-E56</f>
        <v>0</v>
      </c>
      <c r="F57" s="64"/>
      <c r="G57" s="64">
        <f>G54-G56</f>
        <v>0</v>
      </c>
      <c r="H57" s="64"/>
      <c r="I57" s="64">
        <f>I54-I56</f>
        <v>0</v>
      </c>
      <c r="J57" s="64"/>
      <c r="K57" s="64">
        <f>K54-K56</f>
        <v>0</v>
      </c>
      <c r="L57" s="64"/>
      <c r="M57" s="64">
        <f>M54-M56</f>
        <v>0</v>
      </c>
      <c r="N57" s="64"/>
      <c r="O57" s="64"/>
      <c r="P57" s="64">
        <f>P54-P56</f>
        <v>0</v>
      </c>
      <c r="Q57" s="64"/>
      <c r="R57" s="64">
        <f>R54-R56</f>
        <v>0</v>
      </c>
      <c r="S57" s="64"/>
      <c r="T57" s="64">
        <f>T54-T56</f>
        <v>0</v>
      </c>
      <c r="U57" s="64"/>
      <c r="V57" s="64">
        <f>V54-V56</f>
        <v>0</v>
      </c>
      <c r="W57" s="64"/>
      <c r="X57" s="64">
        <f>X54-X56</f>
        <v>0</v>
      </c>
      <c r="Y57" s="64"/>
      <c r="Z57" s="64">
        <f>Z54-Z56</f>
        <v>0</v>
      </c>
      <c r="AA57" s="64">
        <f>AA55-AA56</f>
        <v>0</v>
      </c>
      <c r="AB57" s="66"/>
      <c r="AC57" s="82"/>
      <c r="AD57" s="82"/>
    </row>
    <row r="58" spans="1:30" ht="13.5" thickBot="1" x14ac:dyDescent="0.25">
      <c r="H58" s="24"/>
      <c r="I58" s="24"/>
      <c r="J58" s="24"/>
      <c r="K58" s="24"/>
      <c r="L58" s="24"/>
      <c r="M58" s="24"/>
      <c r="N58" s="116" t="s">
        <v>76</v>
      </c>
      <c r="O58" s="67"/>
      <c r="P58" s="68"/>
      <c r="Q58" s="68"/>
      <c r="R58" s="68"/>
      <c r="S58" s="68"/>
      <c r="T58" s="68"/>
      <c r="U58" s="69"/>
      <c r="V58" s="68"/>
      <c r="Y58" s="24"/>
      <c r="Z58" s="24"/>
    </row>
    <row r="59" spans="1:30" ht="13.5" thickBot="1" x14ac:dyDescent="0.25">
      <c r="H59" s="24"/>
      <c r="I59" s="24"/>
      <c r="J59" s="24"/>
      <c r="K59" s="24"/>
      <c r="L59" s="24"/>
      <c r="M59" s="24"/>
      <c r="N59" s="117">
        <f>N32+N55</f>
        <v>0</v>
      </c>
      <c r="O59" s="67"/>
      <c r="P59" s="68"/>
      <c r="Q59" s="68"/>
      <c r="R59" s="68"/>
      <c r="S59" s="68"/>
      <c r="T59" s="68"/>
      <c r="U59" s="69"/>
      <c r="V59" s="68"/>
      <c r="Y59" s="24"/>
      <c r="Z59" s="24"/>
    </row>
    <row r="60" spans="1:30" x14ac:dyDescent="0.2">
      <c r="H60" s="24"/>
      <c r="I60" s="24"/>
      <c r="J60" s="24"/>
      <c r="K60" s="24"/>
      <c r="L60" s="24"/>
      <c r="M60" s="24"/>
      <c r="N60" s="24"/>
      <c r="O60" s="67"/>
      <c r="P60" s="68"/>
      <c r="Q60" s="68"/>
      <c r="R60" s="68"/>
      <c r="S60" s="68"/>
      <c r="T60" s="68"/>
      <c r="U60" s="69"/>
      <c r="V60" s="68"/>
      <c r="Y60" s="24"/>
      <c r="Z60" s="24"/>
    </row>
    <row r="1312" spans="3:3" ht="15" x14ac:dyDescent="0.25">
      <c r="C1312" s="112" t="s">
        <v>63</v>
      </c>
    </row>
  </sheetData>
  <mergeCells count="29">
    <mergeCell ref="Y13:Z13"/>
    <mergeCell ref="W36:X36"/>
    <mergeCell ref="Y36:Z36"/>
    <mergeCell ref="P8:Q8"/>
    <mergeCell ref="U13:V13"/>
    <mergeCell ref="S36:T36"/>
    <mergeCell ref="U36:V36"/>
    <mergeCell ref="S13:T13"/>
    <mergeCell ref="O36:P36"/>
    <mergeCell ref="Q36:R36"/>
    <mergeCell ref="O13:P13"/>
    <mergeCell ref="Q13:R13"/>
    <mergeCell ref="W13:X13"/>
    <mergeCell ref="B3:C3"/>
    <mergeCell ref="D1:G1"/>
    <mergeCell ref="I1:L1"/>
    <mergeCell ref="B36:C36"/>
    <mergeCell ref="D36:E36"/>
    <mergeCell ref="F36:G36"/>
    <mergeCell ref="J36:K36"/>
    <mergeCell ref="L36:M36"/>
    <mergeCell ref="B13:C13"/>
    <mergeCell ref="D13:E13"/>
    <mergeCell ref="F13:G13"/>
    <mergeCell ref="B10:B12"/>
    <mergeCell ref="H13:I13"/>
    <mergeCell ref="J13:K13"/>
    <mergeCell ref="L13:M13"/>
    <mergeCell ref="H36:I36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7"/>
  <sheetViews>
    <sheetView zoomScale="85" zoomScaleNormal="85" workbookViewId="0">
      <selection activeCell="AC28" sqref="AC28"/>
    </sheetView>
  </sheetViews>
  <sheetFormatPr defaultRowHeight="12.75" x14ac:dyDescent="0.2"/>
  <sheetData>
    <row r="3" spans="2:7" x14ac:dyDescent="0.2">
      <c r="B3" s="98"/>
      <c r="C3" s="98"/>
      <c r="D3" s="98"/>
      <c r="E3" s="98"/>
      <c r="F3" s="98"/>
      <c r="G3" s="98"/>
    </row>
    <row r="4" spans="2:7" x14ac:dyDescent="0.2">
      <c r="B4" s="98"/>
      <c r="C4" s="98"/>
      <c r="D4" s="98"/>
      <c r="E4" s="98"/>
      <c r="F4" s="98"/>
      <c r="G4" s="98"/>
    </row>
    <row r="5" spans="2:7" x14ac:dyDescent="0.2">
      <c r="B5" s="98"/>
      <c r="C5" s="98"/>
      <c r="D5" s="98"/>
      <c r="E5" s="98"/>
      <c r="F5" s="98"/>
      <c r="G5" s="98"/>
    </row>
    <row r="6" spans="2:7" x14ac:dyDescent="0.2">
      <c r="B6" s="98"/>
      <c r="C6" s="98"/>
      <c r="D6" s="98"/>
      <c r="E6" s="98"/>
      <c r="F6" s="98"/>
      <c r="G6" s="98"/>
    </row>
    <row r="7" spans="2:7" x14ac:dyDescent="0.2">
      <c r="B7" s="98"/>
      <c r="C7" s="98"/>
      <c r="D7" s="98"/>
      <c r="E7" s="98"/>
      <c r="F7" s="98"/>
      <c r="G7" s="98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2056" r:id="rId4">
          <objectPr defaultSize="0" r:id="rId5">
            <anchor moveWithCells="1">
              <from>
                <xdr:col>0</xdr:col>
                <xdr:colOff>123825</xdr:colOff>
                <xdr:row>9</xdr:row>
                <xdr:rowOff>85725</xdr:rowOff>
              </from>
              <to>
                <xdr:col>8</xdr:col>
                <xdr:colOff>419100</xdr:colOff>
                <xdr:row>12</xdr:row>
                <xdr:rowOff>114300</xdr:rowOff>
              </to>
            </anchor>
          </objectPr>
        </oleObject>
      </mc:Choice>
      <mc:Fallback>
        <oleObject progId="Package2" shapeId="2056" r:id="rId4"/>
      </mc:Fallback>
    </mc:AlternateContent>
    <mc:AlternateContent xmlns:mc="http://schemas.openxmlformats.org/markup-compatibility/2006">
      <mc:Choice Requires="x14">
        <oleObject progId="Package2" shapeId="2059" r:id="rId6">
          <objectPr defaultSize="0" r:id="rId7">
            <anchor moveWithCells="1">
              <from>
                <xdr:col>1</xdr:col>
                <xdr:colOff>390525</xdr:colOff>
                <xdr:row>3</xdr:row>
                <xdr:rowOff>38100</xdr:rowOff>
              </from>
              <to>
                <xdr:col>6</xdr:col>
                <xdr:colOff>219075</xdr:colOff>
                <xdr:row>6</xdr:row>
                <xdr:rowOff>66675</xdr:rowOff>
              </to>
            </anchor>
          </objectPr>
        </oleObject>
      </mc:Choice>
      <mc:Fallback>
        <oleObject progId="Package2" shapeId="2059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C5" sqref="C5"/>
    </sheetView>
  </sheetViews>
  <sheetFormatPr defaultRowHeight="12.75" x14ac:dyDescent="0.2"/>
  <cols>
    <col min="8" max="8" width="13.5703125" customWidth="1"/>
  </cols>
  <sheetData>
    <row r="1" spans="2:8" ht="13.5" thickBot="1" x14ac:dyDescent="0.25"/>
    <row r="2" spans="2:8" ht="16.5" thickBot="1" x14ac:dyDescent="0.3">
      <c r="B2" s="158" t="s">
        <v>77</v>
      </c>
      <c r="C2" s="159"/>
      <c r="D2" s="159"/>
      <c r="E2" s="159"/>
      <c r="F2" s="159"/>
      <c r="G2" s="159"/>
      <c r="H2" s="160"/>
    </row>
    <row r="4" spans="2:8" x14ac:dyDescent="0.2">
      <c r="B4" s="98"/>
      <c r="C4" s="98"/>
      <c r="D4" s="98"/>
      <c r="E4" s="98"/>
      <c r="F4" s="98"/>
      <c r="G4" s="98"/>
      <c r="H4" s="98"/>
    </row>
    <row r="5" spans="2:8" x14ac:dyDescent="0.2">
      <c r="B5" s="98"/>
      <c r="C5" s="98"/>
      <c r="D5" s="98"/>
      <c r="E5" s="98"/>
      <c r="F5" s="98"/>
      <c r="G5" s="98"/>
      <c r="H5" s="98"/>
    </row>
    <row r="6" spans="2:8" x14ac:dyDescent="0.2">
      <c r="B6" s="98"/>
      <c r="C6" s="98"/>
      <c r="D6" s="98"/>
      <c r="E6" s="98"/>
      <c r="F6" s="98"/>
      <c r="G6" s="98"/>
      <c r="H6" s="98"/>
    </row>
    <row r="7" spans="2:8" x14ac:dyDescent="0.2">
      <c r="B7" s="98"/>
      <c r="C7" s="98"/>
      <c r="D7" s="98"/>
      <c r="E7" s="98"/>
      <c r="F7" s="98"/>
      <c r="G7" s="98"/>
      <c r="H7" s="98"/>
    </row>
    <row r="8" spans="2:8" x14ac:dyDescent="0.2">
      <c r="B8" s="98"/>
      <c r="C8" s="98"/>
      <c r="D8" s="98"/>
      <c r="E8" s="98"/>
      <c r="F8" s="98"/>
      <c r="G8" s="98"/>
      <c r="H8" s="98"/>
    </row>
    <row r="11" spans="2:8" ht="13.5" thickBot="1" x14ac:dyDescent="0.25"/>
    <row r="12" spans="2:8" ht="18.75" thickBot="1" x14ac:dyDescent="0.3">
      <c r="B12" s="161" t="s">
        <v>78</v>
      </c>
      <c r="C12" s="162"/>
      <c r="D12" s="162"/>
      <c r="E12" s="162"/>
      <c r="F12" s="162"/>
      <c r="G12" s="162"/>
      <c r="H12" s="163"/>
    </row>
    <row r="13" spans="2:8" x14ac:dyDescent="0.2">
      <c r="B13" s="118" t="s">
        <v>79</v>
      </c>
      <c r="C13" s="164" t="s">
        <v>80</v>
      </c>
      <c r="D13" s="164"/>
      <c r="E13" s="164"/>
      <c r="F13" s="164"/>
      <c r="G13" s="164"/>
      <c r="H13" s="165"/>
    </row>
    <row r="14" spans="2:8" x14ac:dyDescent="0.2">
      <c r="B14" s="119" t="s">
        <v>81</v>
      </c>
      <c r="C14" s="166" t="s">
        <v>82</v>
      </c>
      <c r="D14" s="166"/>
      <c r="E14" s="166"/>
      <c r="F14" s="166"/>
      <c r="G14" s="166"/>
      <c r="H14" s="167"/>
    </row>
    <row r="15" spans="2:8" ht="13.5" thickBot="1" x14ac:dyDescent="0.25">
      <c r="B15" s="120" t="s">
        <v>83</v>
      </c>
      <c r="C15" s="168" t="s">
        <v>84</v>
      </c>
      <c r="D15" s="168"/>
      <c r="E15" s="168"/>
      <c r="F15" s="168"/>
      <c r="G15" s="168"/>
      <c r="H15" s="169"/>
    </row>
    <row r="16" spans="2:8" ht="13.5" thickBot="1" x14ac:dyDescent="0.25">
      <c r="B16" s="121"/>
      <c r="C16" s="121" t="s">
        <v>85</v>
      </c>
    </row>
    <row r="17" spans="2:8" ht="18.75" thickBot="1" x14ac:dyDescent="0.3">
      <c r="B17" s="161" t="s">
        <v>86</v>
      </c>
      <c r="C17" s="162"/>
      <c r="D17" s="162"/>
      <c r="E17" s="162"/>
      <c r="F17" s="162"/>
      <c r="G17" s="162"/>
      <c r="H17" s="163"/>
    </row>
    <row r="18" spans="2:8" x14ac:dyDescent="0.2">
      <c r="B18" s="118" t="s">
        <v>79</v>
      </c>
      <c r="C18" s="150" t="s">
        <v>87</v>
      </c>
      <c r="D18" s="150"/>
      <c r="E18" s="150"/>
      <c r="F18" s="150"/>
      <c r="G18" s="150"/>
      <c r="H18" s="151"/>
    </row>
    <row r="19" spans="2:8" x14ac:dyDescent="0.2">
      <c r="B19" s="119" t="s">
        <v>81</v>
      </c>
      <c r="C19" s="152" t="s">
        <v>88</v>
      </c>
      <c r="D19" s="153"/>
      <c r="E19" s="153"/>
      <c r="F19" s="153"/>
      <c r="G19" s="153"/>
      <c r="H19" s="154"/>
    </row>
    <row r="20" spans="2:8" x14ac:dyDescent="0.2">
      <c r="B20" s="119" t="s">
        <v>83</v>
      </c>
      <c r="C20" s="152" t="s">
        <v>89</v>
      </c>
      <c r="D20" s="152"/>
      <c r="E20" s="152"/>
      <c r="F20" s="152"/>
      <c r="G20" s="152"/>
      <c r="H20" s="155"/>
    </row>
    <row r="21" spans="2:8" ht="13.5" thickBot="1" x14ac:dyDescent="0.25">
      <c r="B21" s="120" t="s">
        <v>90</v>
      </c>
      <c r="C21" s="156" t="s">
        <v>91</v>
      </c>
      <c r="D21" s="156"/>
      <c r="E21" s="156"/>
      <c r="F21" s="156"/>
      <c r="G21" s="156"/>
      <c r="H21" s="157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7169" r:id="rId4">
          <objectPr defaultSize="0" r:id="rId5">
            <anchor moveWithCells="1">
              <from>
                <xdr:col>1</xdr:col>
                <xdr:colOff>438150</xdr:colOff>
                <xdr:row>3</xdr:row>
                <xdr:rowOff>123825</xdr:rowOff>
              </from>
              <to>
                <xdr:col>7</xdr:col>
                <xdr:colOff>257175</xdr:colOff>
                <xdr:row>6</xdr:row>
                <xdr:rowOff>152400</xdr:rowOff>
              </to>
            </anchor>
          </objectPr>
        </oleObject>
      </mc:Choice>
      <mc:Fallback>
        <oleObject progId="Package" shapeId="716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Log</vt:lpstr>
      <vt:lpstr>CONTRACT-CR</vt:lpstr>
      <vt:lpstr>A19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Scheik, Jill P (DSHS/BHA)</cp:lastModifiedBy>
  <cp:lastPrinted>2014-03-29T19:46:27Z</cp:lastPrinted>
  <dcterms:created xsi:type="dcterms:W3CDTF">2008-07-23T22:21:48Z</dcterms:created>
  <dcterms:modified xsi:type="dcterms:W3CDTF">2018-05-11T20:59:37Z</dcterms:modified>
</cp:coreProperties>
</file>