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0" windowWidth="23040" windowHeight="9390" firstSheet="1" activeTab="1"/>
  </bookViews>
  <sheets>
    <sheet name="Log" sheetId="9" state="hidden" r:id="rId1"/>
    <sheet name="Lincoln County Log" sheetId="12" r:id="rId2"/>
    <sheet name="CONTRACT-CR-TOOLBOX" sheetId="10" r:id="rId3"/>
    <sheet name="A19" sheetId="15" r:id="rId4"/>
  </sheets>
  <externalReferences>
    <externalReference r:id="rId5"/>
  </externalReferences>
  <definedNames>
    <definedName name="_xlnm._FilterDatabase" localSheetId="1" hidden="1">'Lincoln County Log'!#REF!</definedName>
    <definedName name="_xlnm._FilterDatabase" localSheetId="0" hidden="1">Log!#REF!</definedName>
    <definedName name="A55AllocColumn" localSheetId="1">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localSheetId="1" hidden="1">{"'NTERECV'!$A$5:$F$55"}</definedName>
    <definedName name="Corespondence" hidden="1">{"'NTERECV'!$A$5:$F$55"}</definedName>
    <definedName name="HTML_CodePage" hidden="1">1252</definedName>
    <definedName name="HTML_Control" localSheetId="1" hidden="1">{"'NTERECV'!$A$5:$F$55"}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32" i="12" l="1"/>
  <c r="F31" i="12"/>
  <c r="F30" i="12"/>
  <c r="F29" i="12"/>
  <c r="F28" i="12"/>
  <c r="F27" i="12"/>
  <c r="F26" i="12"/>
  <c r="F25" i="12" l="1"/>
  <c r="N56" i="12" l="1"/>
  <c r="N33" i="12"/>
  <c r="N60" i="12" s="1"/>
  <c r="AC56" i="12"/>
  <c r="AA56" i="12"/>
  <c r="Y56" i="12"/>
  <c r="W56" i="12"/>
  <c r="U56" i="12"/>
  <c r="S56" i="12"/>
  <c r="Q56" i="12"/>
  <c r="O56" i="12"/>
  <c r="L56" i="12"/>
  <c r="J56" i="12"/>
  <c r="H56" i="12"/>
  <c r="F56" i="12"/>
  <c r="G57" i="12" s="1"/>
  <c r="D56" i="12"/>
  <c r="B56" i="12"/>
  <c r="AE55" i="12"/>
  <c r="AE54" i="12"/>
  <c r="AE53" i="12"/>
  <c r="AE52" i="12"/>
  <c r="AE51" i="12"/>
  <c r="AE50" i="12"/>
  <c r="AE49" i="12"/>
  <c r="AE48" i="12"/>
  <c r="AE47" i="12"/>
  <c r="AE46" i="12"/>
  <c r="AE45" i="12"/>
  <c r="AE44" i="12"/>
  <c r="AE43" i="12"/>
  <c r="AE42" i="12"/>
  <c r="AD42" i="12"/>
  <c r="AD43" i="12" s="1"/>
  <c r="AD44" i="12" s="1"/>
  <c r="AD45" i="12"/>
  <c r="AD46" i="12" s="1"/>
  <c r="AD47" i="12" s="1"/>
  <c r="AD48" i="12" s="1"/>
  <c r="AD49" i="12" s="1"/>
  <c r="AD50" i="12" s="1"/>
  <c r="AD51" i="12" s="1"/>
  <c r="AD52" i="12" s="1"/>
  <c r="AD53" i="12" s="1"/>
  <c r="AD54" i="12" s="1"/>
  <c r="AD55" i="12" s="1"/>
  <c r="AE41" i="12"/>
  <c r="AE40" i="12"/>
  <c r="AE39" i="12"/>
  <c r="AD39" i="12"/>
  <c r="AD40" i="12"/>
  <c r="AD41" i="12" s="1"/>
  <c r="AB39" i="12"/>
  <c r="AB40" i="12" s="1"/>
  <c r="AB41" i="12" s="1"/>
  <c r="AB42" i="12" s="1"/>
  <c r="AB43" i="12" s="1"/>
  <c r="AB44" i="12" s="1"/>
  <c r="AB45" i="12" s="1"/>
  <c r="AB46" i="12" s="1"/>
  <c r="AB47" i="12" s="1"/>
  <c r="AB48" i="12" s="1"/>
  <c r="AB49" i="12" s="1"/>
  <c r="AB50" i="12" s="1"/>
  <c r="AB51" i="12" s="1"/>
  <c r="AB52" i="12" s="1"/>
  <c r="AB53" i="12" s="1"/>
  <c r="AB54" i="12" s="1"/>
  <c r="AB55" i="12" s="1"/>
  <c r="W38" i="12"/>
  <c r="Y38" i="12"/>
  <c r="S38" i="12"/>
  <c r="T57" i="12"/>
  <c r="O38" i="12"/>
  <c r="Q38" i="12"/>
  <c r="F38" i="12"/>
  <c r="H38" i="12"/>
  <c r="D38" i="12"/>
  <c r="E57" i="12"/>
  <c r="B38" i="12"/>
  <c r="C57" i="12"/>
  <c r="AC33" i="12"/>
  <c r="AA33" i="12"/>
  <c r="AB34" i="12" s="1"/>
  <c r="AB35" i="12" s="1"/>
  <c r="Y33" i="12"/>
  <c r="W33" i="12"/>
  <c r="U33" i="12"/>
  <c r="S33" i="12"/>
  <c r="Q33" i="12"/>
  <c r="O33" i="12"/>
  <c r="L33" i="12"/>
  <c r="J33" i="12"/>
  <c r="K34" i="12" s="1"/>
  <c r="H33" i="12"/>
  <c r="F33" i="12"/>
  <c r="G34" i="12" s="1"/>
  <c r="D33" i="12"/>
  <c r="B33" i="12"/>
  <c r="AE32" i="12"/>
  <c r="AE31" i="12"/>
  <c r="AE30" i="12"/>
  <c r="AE29" i="12"/>
  <c r="AE28" i="12"/>
  <c r="AE27" i="12"/>
  <c r="AE26" i="12"/>
  <c r="AE25" i="12"/>
  <c r="AE24" i="12"/>
  <c r="AE23" i="12"/>
  <c r="AE22" i="12"/>
  <c r="AE21" i="12"/>
  <c r="AE20" i="12"/>
  <c r="AE19" i="12"/>
  <c r="AE18" i="12"/>
  <c r="AE17" i="12"/>
  <c r="AE16" i="12"/>
  <c r="AA15" i="12"/>
  <c r="W15" i="12"/>
  <c r="S15" i="12"/>
  <c r="O15" i="12"/>
  <c r="F15" i="12"/>
  <c r="D15" i="12"/>
  <c r="B15" i="12"/>
  <c r="K12" i="12"/>
  <c r="F12" i="12"/>
  <c r="F9" i="12"/>
  <c r="K5" i="12"/>
  <c r="K4" i="12"/>
  <c r="K3" i="12"/>
  <c r="E34" i="12"/>
  <c r="K9" i="12"/>
  <c r="G16" i="12"/>
  <c r="G17" i="12"/>
  <c r="G18" i="12" s="1"/>
  <c r="G19" i="12" s="1"/>
  <c r="G20" i="12" s="1"/>
  <c r="G21" i="12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H15" i="12"/>
  <c r="F5" i="12"/>
  <c r="F4" i="12"/>
  <c r="E16" i="12"/>
  <c r="E17" i="12" s="1"/>
  <c r="E18" i="12" s="1"/>
  <c r="E19" i="12"/>
  <c r="E20" i="12" s="1"/>
  <c r="E21" i="12" s="1"/>
  <c r="E22" i="12" s="1"/>
  <c r="E23" i="12" s="1"/>
  <c r="E24" i="12" s="1"/>
  <c r="E25" i="12" s="1"/>
  <c r="E26" i="12" s="1"/>
  <c r="E27" i="12" s="1"/>
  <c r="E28" i="12" s="1"/>
  <c r="E29" i="12" s="1"/>
  <c r="E30" i="12" s="1"/>
  <c r="E31" i="12" s="1"/>
  <c r="E32" i="12" s="1"/>
  <c r="G4" i="12" s="1"/>
  <c r="J15" i="12"/>
  <c r="U15" i="12"/>
  <c r="AC15" i="12"/>
  <c r="AD34" i="12" s="1"/>
  <c r="AD35" i="12" s="1"/>
  <c r="C16" i="12"/>
  <c r="C17" i="12" s="1"/>
  <c r="C18" i="12" s="1"/>
  <c r="C19" i="12" s="1"/>
  <c r="C20" i="12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I39" i="12"/>
  <c r="I40" i="12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8" i="12" s="1"/>
  <c r="I57" i="12"/>
  <c r="F11" i="12"/>
  <c r="I16" i="12"/>
  <c r="I17" i="12"/>
  <c r="I18" i="12" s="1"/>
  <c r="I19" i="12" s="1"/>
  <c r="I20" i="12" s="1"/>
  <c r="I21" i="12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T19" i="12"/>
  <c r="T20" i="12" s="1"/>
  <c r="T21" i="12" s="1"/>
  <c r="T22" i="12" s="1"/>
  <c r="T23" i="12"/>
  <c r="T24" i="12" s="1"/>
  <c r="T25" i="12" s="1"/>
  <c r="T26" i="12" s="1"/>
  <c r="T27" i="12" s="1"/>
  <c r="T28" i="12" s="1"/>
  <c r="T29" i="12" s="1"/>
  <c r="T30" i="12" s="1"/>
  <c r="T31" i="12" s="1"/>
  <c r="T32" i="12" s="1"/>
  <c r="G9" i="12" s="1"/>
  <c r="J38" i="12"/>
  <c r="C39" i="12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T39" i="12"/>
  <c r="T40" i="12" s="1"/>
  <c r="T41" i="12" s="1"/>
  <c r="T42" i="12"/>
  <c r="T43" i="12" s="1"/>
  <c r="T44" i="12" s="1"/>
  <c r="T45" i="12" s="1"/>
  <c r="T46" i="12" s="1"/>
  <c r="T47" i="12" s="1"/>
  <c r="T48" i="12" s="1"/>
  <c r="T49" i="12" s="1"/>
  <c r="T50" i="12" s="1"/>
  <c r="T51" i="12" s="1"/>
  <c r="T52" i="12" s="1"/>
  <c r="T53" i="12" s="1"/>
  <c r="T54" i="12" s="1"/>
  <c r="T55" i="12" s="1"/>
  <c r="X57" i="12"/>
  <c r="L38" i="12"/>
  <c r="U38" i="12"/>
  <c r="E39" i="12"/>
  <c r="E40" i="12"/>
  <c r="E41" i="12" s="1"/>
  <c r="E42" i="12" s="1"/>
  <c r="E43" i="12" s="1"/>
  <c r="E44" i="12" s="1"/>
  <c r="E45" i="12" s="1"/>
  <c r="E46" i="12" s="1"/>
  <c r="E47" i="12" s="1"/>
  <c r="E48" i="12" s="1"/>
  <c r="E49" i="12" s="1"/>
  <c r="E50" i="12" s="1"/>
  <c r="E51" i="12" s="1"/>
  <c r="E52" i="12" s="1"/>
  <c r="E53" i="12" s="1"/>
  <c r="E54" i="12" s="1"/>
  <c r="E55" i="12" s="1"/>
  <c r="G39" i="12"/>
  <c r="G40" i="12" s="1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P39" i="12"/>
  <c r="P40" i="12" s="1"/>
  <c r="P41" i="12" s="1"/>
  <c r="P42" i="12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X39" i="12"/>
  <c r="X40" i="12" s="1"/>
  <c r="X41" i="12" s="1"/>
  <c r="X42" i="12" s="1"/>
  <c r="X43" i="12" s="1"/>
  <c r="X44" i="12" s="1"/>
  <c r="X45" i="12"/>
  <c r="X46" i="12" s="1"/>
  <c r="X47" i="12" s="1"/>
  <c r="X48" i="12" s="1"/>
  <c r="X49" i="12" s="1"/>
  <c r="X50" i="12" s="1"/>
  <c r="X51" i="12" s="1"/>
  <c r="X52" i="12" s="1"/>
  <c r="X53" i="12" s="1"/>
  <c r="X54" i="12" s="1"/>
  <c r="X55" i="12" s="1"/>
  <c r="X58" i="12" s="1"/>
  <c r="L15" i="12"/>
  <c r="M16" i="12" s="1"/>
  <c r="M17" i="12" s="1"/>
  <c r="M18" i="12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5" i="12" s="1"/>
  <c r="M57" i="12"/>
  <c r="M39" i="12"/>
  <c r="M40" i="12"/>
  <c r="M41" i="12" s="1"/>
  <c r="M42" i="12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8" i="12" s="1"/>
  <c r="V34" i="12"/>
  <c r="V19" i="12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5" i="12" s="1"/>
  <c r="K16" i="12"/>
  <c r="K17" i="12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57" i="12"/>
  <c r="K39" i="12"/>
  <c r="K40" i="12"/>
  <c r="K41" i="12" s="1"/>
  <c r="K42" i="12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8" i="12" s="1"/>
  <c r="M34" i="12"/>
  <c r="V57" i="12"/>
  <c r="V42" i="12"/>
  <c r="V43" i="12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8" i="12" s="1"/>
  <c r="V39" i="12"/>
  <c r="V40" i="12" s="1"/>
  <c r="V41" i="12" s="1"/>
  <c r="T55" i="9"/>
  <c r="U56" i="9" s="1"/>
  <c r="R55" i="9"/>
  <c r="P55" i="9"/>
  <c r="N55" i="9"/>
  <c r="V56" i="9" s="1"/>
  <c r="L55" i="9"/>
  <c r="J55" i="9"/>
  <c r="H55" i="9"/>
  <c r="F55" i="9"/>
  <c r="D55" i="9"/>
  <c r="B55" i="9"/>
  <c r="V54" i="9"/>
  <c r="V53" i="9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V55" i="9"/>
  <c r="V57" i="9" s="1"/>
  <c r="T37" i="9"/>
  <c r="U41" i="9" s="1"/>
  <c r="U42" i="9" s="1"/>
  <c r="U43" i="9" s="1"/>
  <c r="U44" i="9" s="1"/>
  <c r="U45" i="9" s="1"/>
  <c r="U46" i="9" s="1"/>
  <c r="U47" i="9" s="1"/>
  <c r="U48" i="9" s="1"/>
  <c r="U49" i="9" s="1"/>
  <c r="U50" i="9" s="1"/>
  <c r="U51" i="9" s="1"/>
  <c r="U52" i="9" s="1"/>
  <c r="U53" i="9" s="1"/>
  <c r="U54" i="9" s="1"/>
  <c r="U57" i="9" s="1"/>
  <c r="R37" i="9"/>
  <c r="S56" i="9"/>
  <c r="N37" i="9"/>
  <c r="O38" i="9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O51" i="9" s="1"/>
  <c r="O52" i="9" s="1"/>
  <c r="O53" i="9" s="1"/>
  <c r="O54" i="9" s="1"/>
  <c r="F37" i="9"/>
  <c r="G38" i="9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D37" i="9"/>
  <c r="E38" i="9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B37" i="9"/>
  <c r="T32" i="9"/>
  <c r="R32" i="9"/>
  <c r="P32" i="9"/>
  <c r="V33" i="9" s="1"/>
  <c r="N32" i="9"/>
  <c r="L32" i="9"/>
  <c r="J32" i="9"/>
  <c r="H32" i="9"/>
  <c r="F32" i="9"/>
  <c r="D32" i="9"/>
  <c r="B32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16" i="9"/>
  <c r="V15" i="9"/>
  <c r="V32" i="9" s="1"/>
  <c r="V34" i="9" s="1"/>
  <c r="R14" i="9"/>
  <c r="S18" i="9"/>
  <c r="S19" i="9" s="1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S31" i="9" s="1"/>
  <c r="N14" i="9"/>
  <c r="P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F14" i="9"/>
  <c r="L14" i="9" s="1"/>
  <c r="D14" i="9"/>
  <c r="B14" i="9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K11" i="9"/>
  <c r="F11" i="9"/>
  <c r="S38" i="9"/>
  <c r="S39" i="9"/>
  <c r="S40" i="9" s="1"/>
  <c r="S41" i="9" s="1"/>
  <c r="S42" i="9" s="1"/>
  <c r="S43" i="9" s="1"/>
  <c r="S44" i="9" s="1"/>
  <c r="S45" i="9" s="1"/>
  <c r="S46" i="9" s="1"/>
  <c r="S47" i="9" s="1"/>
  <c r="S48" i="9" s="1"/>
  <c r="S49" i="9" s="1"/>
  <c r="S50" i="9" s="1"/>
  <c r="S51" i="9" s="1"/>
  <c r="S52" i="9" s="1"/>
  <c r="S53" i="9" s="1"/>
  <c r="S54" i="9" s="1"/>
  <c r="U38" i="9"/>
  <c r="U39" i="9" s="1"/>
  <c r="U40" i="9" s="1"/>
  <c r="C56" i="9"/>
  <c r="E33" i="9"/>
  <c r="K5" i="9"/>
  <c r="K3" i="9"/>
  <c r="L37" i="9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K9" i="9"/>
  <c r="E15" i="9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F4" i="9"/>
  <c r="E56" i="9"/>
  <c r="C38" i="9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G56" i="9"/>
  <c r="K4" i="9"/>
  <c r="H37" i="9"/>
  <c r="P37" i="9"/>
  <c r="J37" i="9"/>
  <c r="K56" i="9" s="1"/>
  <c r="S33" i="9"/>
  <c r="F9" i="9"/>
  <c r="T14" i="9"/>
  <c r="U33" i="9" s="1"/>
  <c r="O15" i="9"/>
  <c r="O16" i="9" s="1"/>
  <c r="O17" i="9" s="1"/>
  <c r="O18" i="9" s="1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J14" i="9"/>
  <c r="G33" i="9"/>
  <c r="H14" i="9"/>
  <c r="C33" i="9"/>
  <c r="F3" i="9"/>
  <c r="K38" i="9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Q38" i="9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7" i="9" s="1"/>
  <c r="Q56" i="9"/>
  <c r="I56" i="9"/>
  <c r="I38" i="9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7" i="9" s="1"/>
  <c r="U18" i="9"/>
  <c r="U19" i="9" s="1"/>
  <c r="U20" i="9" s="1"/>
  <c r="U21" i="9" s="1"/>
  <c r="U22" i="9" s="1"/>
  <c r="U23" i="9" s="1"/>
  <c r="U24" i="9" s="1"/>
  <c r="U25" i="9" s="1"/>
  <c r="U26" i="9" s="1"/>
  <c r="U27" i="9" s="1"/>
  <c r="U28" i="9" s="1"/>
  <c r="U29" i="9" s="1"/>
  <c r="U30" i="9" s="1"/>
  <c r="U31" i="9" s="1"/>
  <c r="U34" i="9" s="1"/>
  <c r="I33" i="9"/>
  <c r="I15" i="9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4" i="9" s="1"/>
  <c r="K33" i="9"/>
  <c r="K15" i="9"/>
  <c r="K16" i="9" s="1"/>
  <c r="K17" i="9"/>
  <c r="K18" i="9" s="1"/>
  <c r="K19" i="9" s="1"/>
  <c r="K20" i="9" s="1"/>
  <c r="K21" i="9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4" i="9" s="1"/>
  <c r="I34" i="12" l="1"/>
  <c r="I35" i="12" s="1"/>
  <c r="AE33" i="12"/>
  <c r="K35" i="12"/>
  <c r="E35" i="12"/>
  <c r="G4" i="9"/>
  <c r="E34" i="9"/>
  <c r="G8" i="9"/>
  <c r="S57" i="9"/>
  <c r="L10" i="9"/>
  <c r="G9" i="9"/>
  <c r="S34" i="9"/>
  <c r="G57" i="9"/>
  <c r="L5" i="9"/>
  <c r="L5" i="12"/>
  <c r="G58" i="12"/>
  <c r="C58" i="12"/>
  <c r="L3" i="12"/>
  <c r="C34" i="9"/>
  <c r="G3" i="9"/>
  <c r="L3" i="9"/>
  <c r="C57" i="9"/>
  <c r="K57" i="9"/>
  <c r="M57" i="9"/>
  <c r="M15" i="9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4" i="9" s="1"/>
  <c r="M33" i="9"/>
  <c r="L4" i="9"/>
  <c r="E57" i="9"/>
  <c r="L9" i="9"/>
  <c r="L9" i="12"/>
  <c r="T58" i="12"/>
  <c r="L10" i="12"/>
  <c r="G3" i="12"/>
  <c r="Q33" i="9"/>
  <c r="Q34" i="9" s="1"/>
  <c r="O56" i="9"/>
  <c r="O57" i="9" s="1"/>
  <c r="O33" i="9"/>
  <c r="O34" i="9" s="1"/>
  <c r="M56" i="9"/>
  <c r="F8" i="9"/>
  <c r="G15" i="9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F5" i="9"/>
  <c r="G35" i="12"/>
  <c r="G5" i="12"/>
  <c r="P34" i="12"/>
  <c r="F8" i="12"/>
  <c r="P16" i="12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Q15" i="12"/>
  <c r="E58" i="12"/>
  <c r="L4" i="12"/>
  <c r="C34" i="12"/>
  <c r="C35" i="12" s="1"/>
  <c r="F3" i="12"/>
  <c r="Y15" i="12"/>
  <c r="Z34" i="12" s="1"/>
  <c r="Z35" i="12" s="1"/>
  <c r="X34" i="12"/>
  <c r="X35" i="12" s="1"/>
  <c r="F10" i="12"/>
  <c r="T34" i="12"/>
  <c r="T35" i="12" s="1"/>
  <c r="AE34" i="12"/>
  <c r="R39" i="12"/>
  <c r="R40" i="12" s="1"/>
  <c r="R41" i="12" s="1"/>
  <c r="R42" i="12" s="1"/>
  <c r="R43" i="12" s="1"/>
  <c r="R44" i="12" s="1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R58" i="12" s="1"/>
  <c r="R57" i="12"/>
  <c r="Z57" i="12"/>
  <c r="Z39" i="12"/>
  <c r="Z40" i="12" s="1"/>
  <c r="Z41" i="12" s="1"/>
  <c r="Z42" i="12"/>
  <c r="Z43" i="12" s="1"/>
  <c r="Z44" i="12" s="1"/>
  <c r="Z45" i="12" s="1"/>
  <c r="Z46" i="12" s="1"/>
  <c r="Z47" i="12" s="1"/>
  <c r="Z48" i="12" s="1"/>
  <c r="Z49" i="12" s="1"/>
  <c r="Z50" i="12" s="1"/>
  <c r="Z51" i="12" s="1"/>
  <c r="Z52" i="12" s="1"/>
  <c r="Z53" i="12" s="1"/>
  <c r="Z54" i="12" s="1"/>
  <c r="Z55" i="12" s="1"/>
  <c r="Z58" i="12" s="1"/>
  <c r="AA57" i="12"/>
  <c r="P57" i="12"/>
  <c r="P58" i="12" s="1"/>
  <c r="AE56" i="12"/>
  <c r="AA58" i="12" s="1"/>
  <c r="AE35" i="12" l="1"/>
  <c r="G5" i="9"/>
  <c r="G34" i="9"/>
  <c r="R16" i="12"/>
  <c r="R17" i="12" s="1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5" i="12" s="1"/>
  <c r="R34" i="12"/>
  <c r="P35" i="12"/>
  <c r="G8" i="12"/>
</calcChain>
</file>

<file path=xl/comments1.xml><?xml version="1.0" encoding="utf-8"?>
<comments xmlns="http://schemas.openxmlformats.org/spreadsheetml/2006/main">
  <authors>
    <author>Lockert, William  (DSHS/BHA)</author>
  </authors>
  <commentList>
    <comment ref="X15" authorId="0" shapeId="0">
      <text>
        <r>
          <rPr>
            <b/>
            <sz val="9"/>
            <color indexed="81"/>
            <rFont val="Tahoma"/>
            <family val="2"/>
          </rPr>
          <t>Lockert, William  (DSHS/BHA):</t>
        </r>
        <r>
          <rPr>
            <sz val="9"/>
            <color indexed="81"/>
            <rFont val="Tahoma"/>
            <family val="2"/>
          </rPr>
          <t xml:space="preserve">
Verified 10/23/17
</t>
        </r>
      </text>
    </comment>
  </commentList>
</comments>
</file>

<file path=xl/comments2.xml><?xml version="1.0" encoding="utf-8"?>
<comments xmlns="http://schemas.openxmlformats.org/spreadsheetml/2006/main">
  <authors>
    <author>Waterhouse, Jennifer A. (DSHS/BHA)</author>
    <author>Lockert, William  (DSHS/BHA)</author>
    <author>Rohila, Neha (DSHS/BHA)</author>
    <author>Scheik, Jill P (DSHS/BHA)</author>
    <author>Young, Christy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6" authorId="1" shapeId="0">
      <text>
        <r>
          <rPr>
            <b/>
            <sz val="9"/>
            <color indexed="81"/>
            <rFont val="Tahoma"/>
            <family val="2"/>
          </rPr>
          <t>Lockert, William  (DSHS/BHA):</t>
        </r>
        <r>
          <rPr>
            <sz val="9"/>
            <color indexed="81"/>
            <rFont val="Tahoma"/>
            <family val="2"/>
          </rPr>
          <t xml:space="preserve">
Verified 10/23/17
</t>
        </r>
      </text>
    </comment>
    <comment ref="AG1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12/14/17</t>
        </r>
      </text>
    </comment>
    <comment ref="AG19" authorId="2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1/13/18</t>
        </r>
      </text>
    </comment>
    <comment ref="AG20" authorId="2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1/19/18</t>
        </r>
      </text>
    </comment>
    <comment ref="AG21" authorId="3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2/15/18
</t>
        </r>
      </text>
    </comment>
    <comment ref="AG22" authorId="4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03/19/18</t>
        </r>
      </text>
    </comment>
    <comment ref="AG23" authorId="3" shapeId="0">
      <text>
        <r>
          <rPr>
            <b/>
            <sz val="9"/>
            <color indexed="81"/>
            <rFont val="Tahoma"/>
            <family val="2"/>
          </rPr>
          <t>Scheik, Jill P (DSHS/BHA):Verified 4/9/18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24" authorId="3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Verjified 5/10/18</t>
        </r>
      </text>
    </comment>
    <comment ref="AG25" authorId="3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Verify 6/1/18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<sst xmlns="http://schemas.openxmlformats.org/spreadsheetml/2006/main" count="291" uniqueCount="129">
  <si>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</si>
  <si>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</si>
  <si>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</si>
  <si>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</si>
  <si>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</si>
  <si>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</si>
  <si>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</si>
  <si>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</si>
  <si>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</si>
  <si>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</si>
  <si>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</si>
  <si>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</si>
  <si>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</si>
  <si>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</si>
  <si>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</si>
  <si>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</si>
  <si>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</si>
  <si>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</si>
  <si>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</si>
  <si>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</si>
  <si>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</si>
  <si>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</si>
  <si>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</si>
  <si>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</si>
  <si>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</si>
  <si>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</si>
  <si>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</si>
  <si>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</si>
  <si>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</si>
  <si>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</si>
  <si>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</si>
  <si>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</si>
  <si>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</si>
  <si>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t>PFS  Year 5
7/1/17-9/29/18                     (TOTAL AMOUNT INVOICED)</t>
  </si>
  <si>
    <t>PFS Admin  Year 5
7/1/17-09/29/18     (TRACKING ONLY)</t>
  </si>
  <si>
    <t>William Lockert</t>
  </si>
  <si>
    <t>Lincoln County</t>
  </si>
  <si>
    <t>1763-94260</t>
  </si>
  <si>
    <t>SWV0002424-04</t>
  </si>
  <si>
    <t>JULIA HAVENS</t>
  </si>
  <si>
    <t>July 17</t>
  </si>
  <si>
    <t>9/27/17</t>
  </si>
  <si>
    <t>VCT00489</t>
  </si>
  <si>
    <t>CT352</t>
  </si>
  <si>
    <t>Aug 17</t>
  </si>
  <si>
    <t>CT486</t>
  </si>
  <si>
    <t>VCT00674</t>
  </si>
  <si>
    <t>DMA                                        (TOTAL AMOUNT INVOICED)</t>
  </si>
  <si>
    <t>DMA Admin                    (TRACKING ONLY)</t>
  </si>
  <si>
    <t>DMA   EBP / RBP                                     (TRACKING ONLY)</t>
  </si>
  <si>
    <t>DMA Promising                    (TRACKING ONLY)</t>
  </si>
  <si>
    <t>PFS  Year 4 
7/1/17 - 9/29/17                      (TOTAL AMOUNT INVOICED)</t>
  </si>
  <si>
    <t>PFS Admin  Year 4 
7/1/17 - 9/29/17                   (TRACKING ONLY)</t>
  </si>
  <si>
    <t>PFS  Year 5
9/30/17-6/30/18                     (TOTAL AMOUNT INVOICED)</t>
  </si>
  <si>
    <t>PFS Admin  Year 5
9/30/17-06/30/18     (TRACKING ONLY)</t>
  </si>
  <si>
    <t>Sept 2017</t>
  </si>
  <si>
    <t>12/14/17</t>
  </si>
  <si>
    <t>jw</t>
  </si>
  <si>
    <t>Sept 2017 supp1</t>
  </si>
  <si>
    <t>Julia Havens</t>
  </si>
  <si>
    <t>STR-FFY17</t>
  </si>
  <si>
    <t>STR-FFY18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</si>
  <si>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</si>
  <si>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</si>
  <si>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</si>
  <si>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</si>
  <si>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</si>
  <si>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</si>
  <si>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</si>
  <si>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</si>
  <si>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</si>
  <si>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STR-CPWI
FFY 17
(8/15/17-4/30/18)</t>
  </si>
  <si>
    <t>STR-CPWI-ADMIN
FFY 17
(8/15/17-4/30/18)
TRACKING ONLY</t>
  </si>
  <si>
    <t>STR-CPWI
FFY18 
(5/01/17-6/30/18)</t>
  </si>
  <si>
    <t>STR-CPWI-ADMIN
FFY18
(5/01/17-6/30/17)
TRACKING ONLY</t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</si>
  <si>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</si>
  <si>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</si>
  <si>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</si>
  <si>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STR-CPWI
FFY18  
(07/01/18-04/30/19)</t>
  </si>
  <si>
    <t>STR-CPWI-ADMIN
FFY18
 (07/01/18-04/30/19)
TRACKING ONLY</t>
  </si>
  <si>
    <t>STR-CPWI</t>
  </si>
  <si>
    <t>STR-CPWI-ADMIN
TRACKING ONLY</t>
  </si>
  <si>
    <t>JW 12/14/17</t>
  </si>
  <si>
    <t>TOOLBOX TO USE</t>
  </si>
  <si>
    <t>VCT01034</t>
  </si>
  <si>
    <t>CT782</t>
  </si>
  <si>
    <t>VCT01035</t>
  </si>
  <si>
    <t>CT783</t>
  </si>
  <si>
    <t>Oct-17</t>
  </si>
  <si>
    <t>1/13/18</t>
  </si>
  <si>
    <t>VCT01241</t>
  </si>
  <si>
    <t>CT986</t>
  </si>
  <si>
    <t>VCT01242</t>
  </si>
  <si>
    <t>CT987</t>
  </si>
  <si>
    <t>Nov-17</t>
  </si>
  <si>
    <t>1/18/18</t>
  </si>
  <si>
    <t>Dec 2017</t>
  </si>
  <si>
    <t>VCT01480</t>
  </si>
  <si>
    <t>CT229</t>
  </si>
  <si>
    <t>DMA General
(Tracking only)</t>
  </si>
  <si>
    <t>BI 19 Total</t>
  </si>
  <si>
    <t>DMA General column will split at the end of the year between EBP and Promising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</si>
  <si>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</si>
  <si>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</si>
  <si>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</si>
  <si>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</si>
  <si>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</si>
  <si>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</si>
  <si>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</si>
  <si>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</si>
  <si>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</si>
  <si>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</si>
  <si>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</si>
  <si>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</si>
  <si>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</si>
  <si>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</si>
  <si>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</si>
  <si>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Jan 2018</t>
  </si>
  <si>
    <t>VCT01783</t>
  </si>
  <si>
    <t>CT530</t>
  </si>
  <si>
    <t>Feb 2018</t>
  </si>
  <si>
    <t>VCT01942</t>
  </si>
  <si>
    <t>CT680</t>
  </si>
  <si>
    <t>Mar 2018</t>
  </si>
  <si>
    <t>VCT02194</t>
  </si>
  <si>
    <t>CT926</t>
  </si>
  <si>
    <t>Apr 2018</t>
  </si>
  <si>
    <t>VCT02337</t>
  </si>
  <si>
    <t>CT072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</si>
</sst>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theme="0"/>
      <name val="Arial"/>
      <family val="2"/>
    </font>
    <font>
      <sz val="18"/>
      <name val="Calibri"/>
      <family val="2"/>
      <scheme val="minor"/>
    </font>
    <font>
      <sz val="18"/>
      <color rgb="FF0000CC"/>
      <name val="Arial"/>
      <family val="2"/>
    </font>
    <font>
      <b/>
      <sz val="18"/>
      <color theme="0"/>
      <name val="Arial"/>
      <family val="2"/>
    </font>
    <font>
      <b/>
      <sz val="18"/>
      <color indexed="9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sz val="10"/>
      <color rgb="FF0000CC"/>
      <name val="Arial"/>
      <family val="2"/>
    </font>
    <font>
      <b/>
      <sz val="8"/>
      <name val="Arial"/>
      <family val="2"/>
    </font>
    <font>
      <b/>
      <sz val="9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14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CA88E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944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27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22" fillId="0" borderId="0"/>
    <xf numFmtId="0" fontId="28" fillId="0" borderId="0"/>
    <xf numFmtId="0" fontId="22" fillId="0" borderId="0"/>
    <xf numFmtId="0" fontId="18" fillId="0" borderId="0"/>
    <xf numFmtId="0" fontId="22" fillId="0" borderId="0"/>
    <xf numFmtId="0" fontId="15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22" fillId="0" borderId="0"/>
    <xf numFmtId="0" fontId="14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 applyNumberFormat="0" applyFill="0" applyBorder="0" applyAlignment="0" applyProtection="0"/>
    <xf numFmtId="0" fontId="8" fillId="0" borderId="0"/>
    <xf numFmtId="0" fontId="22" fillId="0" borderId="0"/>
    <xf numFmtId="0" fontId="22" fillId="0" borderId="0"/>
    <xf numFmtId="0" fontId="29" fillId="0" borderId="0"/>
    <xf numFmtId="0" fontId="8" fillId="0" borderId="0"/>
    <xf numFmtId="0" fontId="7" fillId="0" borderId="0"/>
    <xf numFmtId="0" fontId="31" fillId="0" borderId="0"/>
    <xf numFmtId="44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21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3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18" fillId="0" borderId="0"/>
    <xf numFmtId="0" fontId="18" fillId="0" borderId="0"/>
    <xf numFmtId="0" fontId="21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18" fillId="0" borderId="0"/>
    <xf numFmtId="0" fontId="2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" fillId="0" borderId="0"/>
  </cellStyleXfs>
  <cellXfs count="312">
    <xf numFmtId="0" fontId="0" fillId="0" borderId="0" xfId="0"/>
    <xf numFmtId="0" fontId="0" fillId="17" borderId="0" xfId="0" applyFill="1"/>
    <xf numFmtId="49" fontId="41" fillId="0" borderId="0" xfId="4111" quotePrefix="1" applyNumberFormat="1" applyFont="1" applyAlignment="1" applyProtection="1">
      <alignment horizontal="right" vertical="center"/>
      <protection locked="0"/>
    </xf>
    <xf numFmtId="40" fontId="41" fillId="0" borderId="0" xfId="4111" applyNumberFormat="1" applyFont="1" applyAlignment="1" applyProtection="1">
      <alignment horizontal="left" vertical="top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" fontId="44" fillId="0" borderId="0" xfId="4111" quotePrefix="1" applyNumberFormat="1" applyFont="1" applyAlignment="1" applyProtection="1">
      <alignment horizontal="center" vertical="center"/>
      <protection locked="0"/>
    </xf>
    <xf numFmtId="49" fontId="44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Alignment="1" applyProtection="1">
      <alignment horizontal="right" vertical="center"/>
      <protection locked="0"/>
    </xf>
    <xf numFmtId="0" fontId="45" fillId="0" borderId="1" xfId="0" applyFont="1" applyFill="1" applyBorder="1" applyAlignment="1">
      <alignment horizontal="left" vertical="top" wrapText="1"/>
    </xf>
    <xf numFmtId="4" fontId="41" fillId="0" borderId="15" xfId="4111" applyNumberFormat="1" applyFont="1" applyBorder="1" applyAlignment="1" applyProtection="1">
      <alignment horizontal="center" vertical="center"/>
      <protection locked="0"/>
    </xf>
    <xf numFmtId="4" fontId="41" fillId="0" borderId="18" xfId="4111" applyNumberFormat="1" applyFont="1" applyBorder="1" applyAlignment="1" applyProtection="1">
      <alignment horizontal="center" vertical="center"/>
      <protection locked="0"/>
    </xf>
    <xf numFmtId="4" fontId="41" fillId="0" borderId="16" xfId="4111" applyNumberFormat="1" applyFont="1" applyBorder="1" applyAlignment="1" applyProtection="1">
      <alignment horizontal="center" vertical="center"/>
      <protection locked="0"/>
    </xf>
    <xf numFmtId="0" fontId="41" fillId="0" borderId="0" xfId="4111" applyFont="1" applyAlignment="1" applyProtection="1">
      <alignment horizontal="right" vertical="center"/>
      <protection locked="0"/>
    </xf>
    <xf numFmtId="0" fontId="38" fillId="0" borderId="0" xfId="4111" applyFont="1" applyAlignment="1" applyProtection="1">
      <alignment horizontal="left" vertical="top" wrapText="1"/>
      <protection locked="0"/>
    </xf>
    <xf numFmtId="4" fontId="46" fillId="0" borderId="0" xfId="4111" applyNumberFormat="1" applyFont="1" applyAlignment="1" applyProtection="1">
      <alignment horizontal="center" vertical="center"/>
      <protection locked="0"/>
    </xf>
    <xf numFmtId="4" fontId="41" fillId="0" borderId="25" xfId="4111" quotePrefix="1" applyNumberFormat="1" applyFont="1" applyBorder="1" applyAlignment="1" applyProtection="1">
      <alignment horizontal="right" vertical="center"/>
      <protection locked="0"/>
    </xf>
    <xf numFmtId="3" fontId="38" fillId="0" borderId="26" xfId="4111" applyNumberFormat="1" applyFont="1" applyBorder="1" applyAlignment="1" applyProtection="1">
      <alignment horizontal="center" vertical="center"/>
      <protection locked="0"/>
    </xf>
    <xf numFmtId="3" fontId="41" fillId="0" borderId="26" xfId="4111" applyNumberFormat="1" applyFont="1" applyBorder="1" applyAlignment="1" applyProtection="1">
      <alignment horizontal="center" vertical="center"/>
      <protection locked="0"/>
    </xf>
    <xf numFmtId="40" fontId="41" fillId="0" borderId="27" xfId="4111" applyNumberFormat="1" applyFont="1" applyBorder="1" applyAlignment="1" applyProtection="1">
      <alignment horizontal="center" vertical="center"/>
      <protection locked="0"/>
    </xf>
    <xf numFmtId="49" fontId="38" fillId="0" borderId="0" xfId="164" applyNumberFormat="1" applyFont="1" applyAlignment="1">
      <alignment horizontal="left" vertical="top"/>
    </xf>
    <xf numFmtId="4" fontId="41" fillId="0" borderId="4" xfId="4111" quotePrefix="1" applyNumberFormat="1" applyFont="1" applyBorder="1" applyAlignment="1" applyProtection="1">
      <alignment horizontal="right" vertical="center"/>
      <protection locked="0"/>
    </xf>
    <xf numFmtId="3" fontId="38" fillId="0" borderId="1" xfId="4111" quotePrefix="1" applyNumberFormat="1" applyFont="1" applyBorder="1" applyAlignment="1" applyProtection="1">
      <alignment horizontal="center" vertical="center"/>
      <protection locked="0"/>
    </xf>
    <xf numFmtId="3" fontId="41" fillId="0" borderId="1" xfId="4111" quotePrefix="1" applyNumberFormat="1" applyFont="1" applyBorder="1" applyAlignment="1" applyProtection="1">
      <alignment horizontal="center" vertical="center"/>
      <protection locked="0"/>
    </xf>
    <xf numFmtId="40" fontId="41" fillId="0" borderId="3" xfId="4111" quotePrefix="1" applyNumberFormat="1" applyFont="1" applyBorder="1" applyAlignment="1" applyProtection="1">
      <alignment horizontal="center" vertical="center"/>
      <protection locked="0"/>
    </xf>
    <xf numFmtId="0" fontId="45" fillId="18" borderId="1" xfId="0" applyFont="1" applyFill="1" applyBorder="1" applyAlignment="1">
      <alignment horizontal="left" vertical="top"/>
    </xf>
    <xf numFmtId="4" fontId="38" fillId="0" borderId="0" xfId="4111" applyNumberFormat="1" applyFont="1" applyFill="1" applyAlignment="1" applyProtection="1">
      <alignment horizontal="center" vertical="center"/>
      <protection locked="0"/>
    </xf>
    <xf numFmtId="4" fontId="41" fillId="0" borderId="4" xfId="4111" applyNumberFormat="1" applyFont="1" applyFill="1" applyBorder="1" applyAlignment="1" applyProtection="1">
      <alignment horizontal="right" vertical="center"/>
      <protection locked="0"/>
    </xf>
    <xf numFmtId="3" fontId="38" fillId="0" borderId="1" xfId="4111" applyNumberFormat="1" applyFont="1" applyFill="1" applyBorder="1" applyAlignment="1" applyProtection="1">
      <alignment horizontal="center" vertical="center"/>
      <protection locked="0"/>
    </xf>
    <xf numFmtId="3" fontId="41" fillId="0" borderId="1" xfId="4111" applyNumberFormat="1" applyFont="1" applyFill="1" applyBorder="1" applyAlignment="1" applyProtection="1">
      <alignment horizontal="center" vertical="center"/>
      <protection locked="0"/>
    </xf>
    <xf numFmtId="40" fontId="41" fillId="0" borderId="3" xfId="4111" applyNumberFormat="1" applyFont="1" applyFill="1" applyBorder="1" applyAlignment="1" applyProtection="1">
      <alignment horizontal="center" vertical="center"/>
      <protection locked="0"/>
    </xf>
    <xf numFmtId="49" fontId="41" fillId="0" borderId="0" xfId="4111" applyNumberFormat="1" applyFont="1" applyAlignment="1" applyProtection="1">
      <alignment horizontal="left" vertical="top"/>
      <protection locked="0"/>
    </xf>
    <xf numFmtId="3" fontId="38" fillId="0" borderId="0" xfId="4111" applyNumberFormat="1" applyFont="1" applyFill="1" applyAlignment="1" applyProtection="1">
      <alignment horizontal="center" vertical="center"/>
      <protection locked="0"/>
    </xf>
    <xf numFmtId="3" fontId="41" fillId="0" borderId="4" xfId="4111" applyNumberFormat="1" applyFont="1" applyFill="1" applyBorder="1" applyAlignment="1" applyProtection="1">
      <alignment horizontal="right" vertical="center"/>
      <protection locked="0"/>
    </xf>
    <xf numFmtId="40" fontId="47" fillId="0" borderId="0" xfId="4111" applyNumberFormat="1" applyFont="1" applyBorder="1" applyAlignment="1" applyProtection="1">
      <alignment horizontal="center" vertical="center"/>
      <protection locked="0"/>
    </xf>
    <xf numFmtId="49" fontId="47" fillId="0" borderId="0" xfId="4111" applyNumberFormat="1" applyFont="1" applyBorder="1" applyAlignment="1" applyProtection="1">
      <alignment horizontal="center" vertical="center"/>
      <protection locked="0"/>
    </xf>
    <xf numFmtId="165" fontId="41" fillId="0" borderId="0" xfId="4111" applyNumberFormat="1" applyFont="1" applyAlignment="1" applyProtection="1">
      <alignment horizontal="left" vertical="top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49" fontId="41" fillId="0" borderId="4" xfId="4111" applyNumberFormat="1" applyFont="1" applyBorder="1" applyAlignment="1" applyProtection="1">
      <alignment horizontal="right" vertical="center"/>
      <protection locked="0"/>
    </xf>
    <xf numFmtId="3" fontId="41" fillId="0" borderId="1" xfId="4111" applyNumberFormat="1" applyFont="1" applyBorder="1" applyAlignment="1" applyProtection="1">
      <alignment horizontal="center" vertical="center"/>
      <protection locked="0"/>
    </xf>
    <xf numFmtId="40" fontId="41" fillId="0" borderId="3" xfId="4111" applyNumberFormat="1" applyFont="1" applyBorder="1" applyAlignment="1" applyProtection="1">
      <alignment horizontal="center" vertical="center"/>
      <protection locked="0"/>
    </xf>
    <xf numFmtId="4" fontId="44" fillId="0" borderId="0" xfId="4111" applyNumberFormat="1" applyFont="1" applyAlignment="1" applyProtection="1">
      <alignment horizontal="center" vertical="center"/>
      <protection locked="0"/>
    </xf>
    <xf numFmtId="40" fontId="44" fillId="0" borderId="0" xfId="4111" applyNumberFormat="1" applyFont="1" applyAlignment="1" applyProtection="1">
      <alignment horizontal="center" vertical="center"/>
      <protection locked="0"/>
    </xf>
    <xf numFmtId="40" fontId="44" fillId="0" borderId="0" xfId="4111" applyNumberFormat="1" applyFont="1" applyBorder="1" applyAlignment="1" applyProtection="1">
      <alignment horizontal="center" vertical="center"/>
      <protection locked="0"/>
    </xf>
    <xf numFmtId="0" fontId="44" fillId="0" borderId="0" xfId="4111" applyFont="1" applyAlignment="1" applyProtection="1">
      <alignment horizontal="center" vertical="center"/>
      <protection locked="0"/>
    </xf>
    <xf numFmtId="49" fontId="44" fillId="0" borderId="0" xfId="4111" applyNumberFormat="1" applyFont="1" applyAlignment="1" applyProtection="1">
      <alignment horizontal="center" vertical="center"/>
      <protection locked="0"/>
    </xf>
    <xf numFmtId="49" fontId="38" fillId="0" borderId="0" xfId="4111" applyNumberFormat="1" applyFont="1" applyAlignment="1" applyProtection="1">
      <alignment horizontal="right"/>
      <protection locked="0"/>
    </xf>
    <xf numFmtId="49" fontId="38" fillId="0" borderId="0" xfId="4111" applyNumberFormat="1" applyFont="1" applyProtection="1">
      <protection locked="0"/>
    </xf>
    <xf numFmtId="49" fontId="41" fillId="0" borderId="10" xfId="4111" applyNumberFormat="1" applyFont="1" applyBorder="1" applyAlignment="1" applyProtection="1">
      <alignment horizontal="right"/>
      <protection locked="0"/>
    </xf>
    <xf numFmtId="3" fontId="38" fillId="0" borderId="19" xfId="4111" applyNumberFormat="1" applyFont="1" applyBorder="1" applyAlignment="1" applyProtection="1">
      <alignment horizontal="center"/>
      <protection locked="0"/>
    </xf>
    <xf numFmtId="40" fontId="41" fillId="0" borderId="20" xfId="4111" applyNumberFormat="1" applyFont="1" applyBorder="1" applyAlignment="1" applyProtection="1">
      <alignment horizontal="center"/>
      <protection locked="0"/>
    </xf>
    <xf numFmtId="0" fontId="38" fillId="0" borderId="0" xfId="4111" applyFont="1" applyProtection="1">
      <protection locked="0"/>
    </xf>
    <xf numFmtId="49" fontId="41" fillId="16" borderId="28" xfId="4111" applyNumberFormat="1" applyFont="1" applyFill="1" applyBorder="1" applyAlignment="1" applyProtection="1">
      <alignment horizontal="center"/>
      <protection locked="0"/>
    </xf>
    <xf numFmtId="3" fontId="41" fillId="16" borderId="29" xfId="4111" applyNumberFormat="1" applyFont="1" applyFill="1" applyBorder="1" applyAlignment="1" applyProtection="1">
      <alignment horizontal="center"/>
      <protection locked="0"/>
    </xf>
    <xf numFmtId="40" fontId="41" fillId="16" borderId="30" xfId="4111" applyNumberFormat="1" applyFont="1" applyFill="1" applyBorder="1" applyAlignment="1" applyProtection="1">
      <alignment horizontal="center"/>
      <protection locked="0"/>
    </xf>
    <xf numFmtId="49" fontId="41" fillId="0" borderId="23" xfId="4111" applyNumberFormat="1" applyFont="1" applyBorder="1" applyAlignment="1" applyProtection="1">
      <alignment horizontal="center"/>
      <protection locked="0"/>
    </xf>
    <xf numFmtId="49" fontId="38" fillId="0" borderId="23" xfId="4111" applyNumberFormat="1" applyFont="1" applyBorder="1" applyAlignment="1" applyProtection="1">
      <alignment horizontal="center"/>
      <protection locked="0"/>
    </xf>
    <xf numFmtId="49" fontId="38" fillId="0" borderId="24" xfId="4111" applyNumberFormat="1" applyFont="1" applyBorder="1" applyProtection="1">
      <protection locked="0"/>
    </xf>
    <xf numFmtId="3" fontId="38" fillId="0" borderId="23" xfId="4111" applyNumberFormat="1" applyFont="1" applyBorder="1" applyAlignment="1" applyProtection="1">
      <alignment horizontal="center"/>
      <protection locked="0"/>
    </xf>
    <xf numFmtId="0" fontId="41" fillId="0" borderId="15" xfId="11942" applyFont="1" applyBorder="1" applyAlignment="1" applyProtection="1">
      <alignment horizontal="center" vertical="center" wrapText="1"/>
      <protection locked="0"/>
    </xf>
    <xf numFmtId="0" fontId="47" fillId="13" borderId="16" xfId="11942" applyFont="1" applyFill="1" applyBorder="1" applyAlignment="1" applyProtection="1">
      <alignment horizontal="center" vertical="center" wrapText="1"/>
      <protection locked="0"/>
    </xf>
    <xf numFmtId="3" fontId="48" fillId="4" borderId="2" xfId="4111" applyNumberFormat="1" applyFont="1" applyFill="1" applyBorder="1" applyAlignment="1" applyProtection="1">
      <alignment horizontal="center" vertical="center" wrapText="1"/>
      <protection locked="0"/>
    </xf>
    <xf numFmtId="49" fontId="48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48" fillId="4" borderId="6" xfId="4111" applyNumberFormat="1" applyFont="1" applyFill="1" applyBorder="1" applyAlignment="1" applyProtection="1">
      <alignment horizontal="center" vertical="center" wrapText="1"/>
      <protection locked="0"/>
    </xf>
    <xf numFmtId="0" fontId="38" fillId="0" borderId="0" xfId="4111" applyFont="1" applyAlignment="1" applyProtection="1">
      <alignment vertical="center"/>
      <protection locked="0"/>
    </xf>
    <xf numFmtId="164" fontId="41" fillId="3" borderId="5" xfId="11942" applyNumberFormat="1" applyFont="1" applyFill="1" applyBorder="1" applyAlignment="1" applyProtection="1">
      <protection locked="0"/>
    </xf>
    <xf numFmtId="3" fontId="48" fillId="4" borderId="12" xfId="4111" applyNumberFormat="1" applyFont="1" applyFill="1" applyBorder="1" applyAlignment="1" applyProtection="1">
      <alignment horizontal="center" wrapText="1"/>
      <protection locked="0"/>
    </xf>
    <xf numFmtId="3" fontId="48" fillId="4" borderId="13" xfId="4111" applyNumberFormat="1" applyFont="1" applyFill="1" applyBorder="1" applyAlignment="1" applyProtection="1">
      <alignment horizontal="center"/>
      <protection locked="0"/>
    </xf>
    <xf numFmtId="3" fontId="48" fillId="4" borderId="21" xfId="4111" applyNumberFormat="1" applyFont="1" applyFill="1" applyBorder="1" applyAlignment="1" applyProtection="1">
      <alignment horizontal="center" wrapText="1"/>
      <protection locked="0"/>
    </xf>
    <xf numFmtId="3" fontId="48" fillId="4" borderId="22" xfId="4111" applyNumberFormat="1" applyFont="1" applyFill="1" applyBorder="1" applyAlignment="1" applyProtection="1">
      <alignment horizontal="center"/>
      <protection locked="0"/>
    </xf>
    <xf numFmtId="3" fontId="48" fillId="4" borderId="1" xfId="4111" applyNumberFormat="1" applyFont="1" applyFill="1" applyBorder="1" applyAlignment="1" applyProtection="1">
      <alignment horizontal="center" wrapText="1"/>
      <protection locked="0"/>
    </xf>
    <xf numFmtId="3" fontId="48" fillId="4" borderId="3" xfId="4111" applyNumberFormat="1" applyFont="1" applyFill="1" applyBorder="1" applyAlignment="1" applyProtection="1">
      <alignment horizontal="center"/>
      <protection locked="0"/>
    </xf>
    <xf numFmtId="40" fontId="41" fillId="12" borderId="2" xfId="158" applyNumberFormat="1" applyFont="1" applyFill="1" applyBorder="1" applyProtection="1">
      <protection locked="0"/>
    </xf>
    <xf numFmtId="49" fontId="41" fillId="12" borderId="7" xfId="11942" applyNumberFormat="1" applyFont="1" applyFill="1" applyBorder="1" applyAlignment="1" applyProtection="1">
      <alignment vertical="center" wrapText="1"/>
      <protection locked="0"/>
    </xf>
    <xf numFmtId="49" fontId="41" fillId="12" borderId="6" xfId="0" applyNumberFormat="1" applyFont="1" applyFill="1" applyBorder="1" applyAlignment="1" applyProtection="1">
      <alignment vertical="center" wrapText="1"/>
      <protection locked="0"/>
    </xf>
    <xf numFmtId="49" fontId="49" fillId="2" borderId="1" xfId="4111" applyNumberFormat="1" applyFont="1" applyFill="1" applyBorder="1" applyAlignment="1" applyProtection="1">
      <alignment horizontal="left"/>
      <protection locked="0"/>
    </xf>
    <xf numFmtId="40" fontId="38" fillId="0" borderId="1" xfId="4111" applyNumberFormat="1" applyFont="1" applyFill="1" applyBorder="1" applyAlignment="1" applyProtection="1">
      <alignment horizontal="right"/>
      <protection locked="0"/>
    </xf>
    <xf numFmtId="40" fontId="41" fillId="3" borderId="3" xfId="4111" applyNumberFormat="1" applyFont="1" applyFill="1" applyBorder="1" applyAlignment="1" applyProtection="1">
      <alignment horizontal="right"/>
    </xf>
    <xf numFmtId="40" fontId="38" fillId="14" borderId="1" xfId="4111" applyNumberFormat="1" applyFont="1" applyFill="1" applyBorder="1" applyAlignment="1" applyProtection="1">
      <alignment horizontal="right"/>
      <protection locked="0"/>
    </xf>
    <xf numFmtId="40" fontId="41" fillId="7" borderId="3" xfId="4111" applyNumberFormat="1" applyFont="1" applyFill="1" applyBorder="1" applyAlignment="1" applyProtection="1">
      <alignment horizontal="right"/>
    </xf>
    <xf numFmtId="40" fontId="38" fillId="10" borderId="1" xfId="4111" applyNumberFormat="1" applyFont="1" applyFill="1" applyBorder="1" applyAlignment="1" applyProtection="1">
      <alignment horizontal="right"/>
      <protection locked="0"/>
    </xf>
    <xf numFmtId="40" fontId="41" fillId="10" borderId="3" xfId="4111" applyNumberFormat="1" applyFont="1" applyFill="1" applyBorder="1" applyAlignment="1" applyProtection="1">
      <alignment horizontal="right"/>
    </xf>
    <xf numFmtId="40" fontId="41" fillId="12" borderId="9" xfId="4111" applyNumberFormat="1" applyFont="1" applyFill="1" applyBorder="1" applyAlignment="1" applyProtection="1">
      <alignment horizontal="right"/>
      <protection locked="0"/>
    </xf>
    <xf numFmtId="49" fontId="38" fillId="0" borderId="1" xfId="4111" applyNumberFormat="1" applyFont="1" applyFill="1" applyBorder="1" applyAlignment="1" applyProtection="1">
      <alignment horizontal="center"/>
      <protection locked="0"/>
    </xf>
    <xf numFmtId="49" fontId="38" fillId="19" borderId="7" xfId="4111" applyNumberFormat="1" applyFont="1" applyFill="1" applyBorder="1" applyAlignment="1" applyProtection="1">
      <alignment horizontal="center"/>
      <protection locked="0"/>
    </xf>
    <xf numFmtId="49" fontId="38" fillId="0" borderId="3" xfId="4111" applyNumberFormat="1" applyFont="1" applyFill="1" applyBorder="1" applyAlignment="1" applyProtection="1">
      <alignment horizontal="center"/>
      <protection locked="0"/>
    </xf>
    <xf numFmtId="14" fontId="38" fillId="0" borderId="2" xfId="4111" applyNumberFormat="1" applyFont="1" applyBorder="1" applyAlignment="1" applyProtection="1">
      <alignment horizontal="center"/>
      <protection locked="0"/>
    </xf>
    <xf numFmtId="49" fontId="38" fillId="0" borderId="1" xfId="4111" applyNumberFormat="1" applyFont="1" applyBorder="1" applyAlignment="1" applyProtection="1">
      <alignment horizontal="center"/>
      <protection locked="0"/>
    </xf>
    <xf numFmtId="49" fontId="38" fillId="0" borderId="6" xfId="4111" applyNumberFormat="1" applyFont="1" applyFill="1" applyBorder="1" applyAlignment="1" applyProtection="1">
      <alignment horizontal="center"/>
      <protection locked="0"/>
    </xf>
    <xf numFmtId="49" fontId="38" fillId="0" borderId="7" xfId="4111" applyNumberFormat="1" applyFont="1" applyFill="1" applyBorder="1" applyAlignment="1" applyProtection="1">
      <alignment horizontal="center"/>
      <protection locked="0"/>
    </xf>
    <xf numFmtId="40" fontId="38" fillId="9" borderId="1" xfId="4111" applyNumberFormat="1" applyFont="1" applyFill="1" applyBorder="1" applyAlignment="1" applyProtection="1">
      <alignment horizontal="right"/>
      <protection locked="0"/>
    </xf>
    <xf numFmtId="49" fontId="38" fillId="0" borderId="1" xfId="11942" applyNumberFormat="1" applyFont="1" applyBorder="1" applyAlignment="1" applyProtection="1">
      <alignment horizontal="center"/>
      <protection locked="0"/>
    </xf>
    <xf numFmtId="164" fontId="41" fillId="0" borderId="5" xfId="11942" applyNumberFormat="1" applyFont="1" applyFill="1" applyBorder="1" applyAlignment="1" applyProtection="1">
      <alignment horizontal="left"/>
      <protection locked="0"/>
    </xf>
    <xf numFmtId="40" fontId="38" fillId="0" borderId="8" xfId="4111" applyNumberFormat="1" applyFont="1" applyBorder="1" applyAlignment="1" applyProtection="1">
      <alignment horizontal="right"/>
      <protection locked="0"/>
    </xf>
    <xf numFmtId="40" fontId="41" fillId="0" borderId="1" xfId="158" applyNumberFormat="1" applyFont="1" applyBorder="1" applyAlignment="1" applyProtection="1">
      <alignment horizontal="right"/>
      <protection locked="0"/>
    </xf>
    <xf numFmtId="40" fontId="41" fillId="0" borderId="2" xfId="158" applyNumberFormat="1" applyFont="1" applyFill="1" applyBorder="1" applyAlignment="1" applyProtection="1">
      <alignment horizontal="right"/>
      <protection locked="0"/>
    </xf>
    <xf numFmtId="40" fontId="41" fillId="0" borderId="0" xfId="158" applyNumberFormat="1" applyFont="1" applyFill="1" applyBorder="1" applyAlignment="1" applyProtection="1">
      <alignment horizontal="right"/>
      <protection locked="0"/>
    </xf>
    <xf numFmtId="40" fontId="41" fillId="0" borderId="14" xfId="11942" applyNumberFormat="1" applyFont="1" applyFill="1" applyBorder="1" applyProtection="1">
      <protection locked="0"/>
    </xf>
    <xf numFmtId="49" fontId="38" fillId="0" borderId="0" xfId="11942" applyNumberFormat="1" applyFont="1" applyBorder="1" applyAlignment="1" applyProtection="1">
      <alignment horizontal="center"/>
      <protection locked="0"/>
    </xf>
    <xf numFmtId="40" fontId="38" fillId="0" borderId="0" xfId="4111" applyNumberFormat="1" applyFont="1" applyBorder="1" applyAlignment="1" applyProtection="1">
      <alignment horizontal="right"/>
      <protection locked="0"/>
    </xf>
    <xf numFmtId="40" fontId="38" fillId="0" borderId="0" xfId="4111" applyNumberFormat="1" applyFont="1" applyAlignment="1" applyProtection="1">
      <alignment horizontal="right"/>
      <protection locked="0"/>
    </xf>
    <xf numFmtId="40" fontId="38" fillId="0" borderId="0" xfId="4111" applyNumberFormat="1" applyFont="1" applyAlignment="1" applyProtection="1">
      <alignment horizontal="center"/>
      <protection locked="0"/>
    </xf>
    <xf numFmtId="4" fontId="38" fillId="0" borderId="0" xfId="4111" applyNumberFormat="1" applyFont="1" applyAlignment="1" applyProtection="1">
      <alignment horizontal="left"/>
      <protection locked="0"/>
    </xf>
    <xf numFmtId="40" fontId="38" fillId="0" borderId="0" xfId="4111" applyNumberFormat="1" applyFont="1" applyProtection="1">
      <protection locked="0"/>
    </xf>
    <xf numFmtId="4" fontId="38" fillId="0" borderId="0" xfId="4111" applyNumberFormat="1" applyFont="1" applyProtection="1">
      <protection locked="0"/>
    </xf>
    <xf numFmtId="3" fontId="48" fillId="4" borderId="2" xfId="4111" applyNumberFormat="1" applyFont="1" applyFill="1" applyBorder="1" applyAlignment="1" applyProtection="1">
      <alignment horizontal="center" wrapText="1"/>
      <protection locked="0"/>
    </xf>
    <xf numFmtId="3" fontId="48" fillId="4" borderId="5" xfId="4111" applyNumberFormat="1" applyFont="1" applyFill="1" applyBorder="1" applyAlignment="1" applyProtection="1">
      <alignment horizontal="center"/>
      <protection locked="0"/>
    </xf>
    <xf numFmtId="49" fontId="41" fillId="3" borderId="7" xfId="11942" applyNumberFormat="1" applyFont="1" applyFill="1" applyBorder="1" applyAlignment="1" applyProtection="1">
      <alignment vertical="center" wrapText="1"/>
      <protection locked="0"/>
    </xf>
    <xf numFmtId="49" fontId="41" fillId="3" borderId="6" xfId="0" applyNumberFormat="1" applyFont="1" applyFill="1" applyBorder="1" applyAlignment="1" applyProtection="1">
      <alignment vertical="center" wrapText="1"/>
      <protection locked="0"/>
    </xf>
    <xf numFmtId="40" fontId="38" fillId="11" borderId="1" xfId="4111" applyNumberFormat="1" applyFont="1" applyFill="1" applyBorder="1" applyAlignment="1" applyProtection="1">
      <alignment horizontal="right"/>
      <protection locked="0"/>
    </xf>
    <xf numFmtId="49" fontId="39" fillId="0" borderId="0" xfId="4111" quotePrefix="1" applyNumberFormat="1" applyFont="1" applyAlignment="1" applyProtection="1">
      <alignment horizontal="right" vertical="center"/>
      <protection locked="0"/>
    </xf>
    <xf numFmtId="40" fontId="37" fillId="0" borderId="0" xfId="4111" applyNumberFormat="1" applyFont="1" applyAlignment="1" applyProtection="1">
      <alignment horizontal="left" vertical="center"/>
      <protection locked="0"/>
    </xf>
    <xf numFmtId="4" fontId="18" fillId="0" borderId="0" xfId="4111" applyNumberFormat="1" applyFont="1" applyAlignment="1" applyProtection="1">
      <alignment horizontal="center" vertical="center"/>
      <protection locked="0"/>
    </xf>
    <xf numFmtId="0" fontId="18" fillId="0" borderId="0" xfId="4111" applyAlignment="1" applyProtection="1">
      <alignment horizontal="center" vertical="center"/>
      <protection locked="0"/>
    </xf>
    <xf numFmtId="4" fontId="36" fillId="0" borderId="0" xfId="4111" quotePrefix="1" applyNumberFormat="1" applyFont="1" applyAlignment="1" applyProtection="1">
      <alignment horizontal="center" vertical="center"/>
      <protection locked="0"/>
    </xf>
    <xf numFmtId="49" fontId="36" fillId="0" borderId="0" xfId="4111" quotePrefix="1" applyNumberFormat="1" applyFont="1" applyAlignment="1" applyProtection="1">
      <alignment horizontal="center" vertical="center"/>
      <protection locked="0"/>
    </xf>
    <xf numFmtId="49" fontId="39" fillId="0" borderId="0" xfId="4111" applyNumberFormat="1" applyFont="1" applyAlignment="1" applyProtection="1">
      <alignment horizontal="right" vertical="center"/>
      <protection locked="0"/>
    </xf>
    <xf numFmtId="4" fontId="35" fillId="0" borderId="15" xfId="4111" applyNumberFormat="1" applyFont="1" applyBorder="1" applyAlignment="1" applyProtection="1">
      <alignment horizontal="center" vertical="center"/>
      <protection locked="0"/>
    </xf>
    <xf numFmtId="4" fontId="35" fillId="0" borderId="18" xfId="4111" applyNumberFormat="1" applyFont="1" applyBorder="1" applyAlignment="1" applyProtection="1">
      <alignment horizontal="center" vertical="center"/>
      <protection locked="0"/>
    </xf>
    <xf numFmtId="4" fontId="35" fillId="0" borderId="16" xfId="4111" applyNumberFormat="1" applyFont="1" applyBorder="1" applyAlignment="1" applyProtection="1">
      <alignment horizontal="center" vertical="center"/>
      <protection locked="0"/>
    </xf>
    <xf numFmtId="49" fontId="37" fillId="0" borderId="0" xfId="4111" applyNumberFormat="1" applyFont="1" applyAlignment="1" applyProtection="1">
      <alignment horizontal="left" vertical="center"/>
      <protection locked="0"/>
    </xf>
    <xf numFmtId="4" fontId="51" fillId="0" borderId="0" xfId="4111" applyNumberFormat="1" applyFont="1" applyAlignment="1" applyProtection="1">
      <alignment horizontal="center" vertical="center"/>
      <protection locked="0"/>
    </xf>
    <xf numFmtId="4" fontId="35" fillId="0" borderId="25" xfId="4111" quotePrefix="1" applyNumberFormat="1" applyFont="1" applyBorder="1" applyAlignment="1" applyProtection="1">
      <alignment horizontal="right" vertical="center"/>
      <protection locked="0"/>
    </xf>
    <xf numFmtId="3" fontId="22" fillId="0" borderId="26" xfId="4111" applyNumberFormat="1" applyFont="1" applyBorder="1" applyAlignment="1" applyProtection="1">
      <alignment horizontal="center" vertical="center"/>
      <protection locked="0"/>
    </xf>
    <xf numFmtId="3" fontId="52" fillId="0" borderId="26" xfId="4111" applyNumberFormat="1" applyFont="1" applyBorder="1" applyAlignment="1" applyProtection="1">
      <alignment horizontal="center" vertical="center"/>
      <protection locked="0"/>
    </xf>
    <xf numFmtId="40" fontId="35" fillId="0" borderId="27" xfId="4111" applyNumberFormat="1" applyFont="1" applyBorder="1" applyAlignment="1" applyProtection="1">
      <alignment horizontal="center" vertical="center"/>
      <protection locked="0"/>
    </xf>
    <xf numFmtId="4" fontId="35" fillId="0" borderId="4" xfId="4111" quotePrefix="1" applyNumberFormat="1" applyFont="1" applyBorder="1" applyAlignment="1" applyProtection="1">
      <alignment horizontal="right" vertical="center"/>
      <protection locked="0"/>
    </xf>
    <xf numFmtId="3" fontId="22" fillId="0" borderId="1" xfId="4111" quotePrefix="1" applyNumberFormat="1" applyFont="1" applyBorder="1" applyAlignment="1" applyProtection="1">
      <alignment horizontal="center" vertical="center"/>
      <protection locked="0"/>
    </xf>
    <xf numFmtId="3" fontId="52" fillId="0" borderId="1" xfId="4111" quotePrefix="1" applyNumberFormat="1" applyFont="1" applyBorder="1" applyAlignment="1" applyProtection="1">
      <alignment horizontal="center" vertical="center"/>
      <protection locked="0"/>
    </xf>
    <xf numFmtId="40" fontId="35" fillId="0" borderId="3" xfId="4111" quotePrefix="1" applyNumberFormat="1" applyFont="1" applyBorder="1" applyAlignment="1" applyProtection="1">
      <alignment horizontal="center" vertical="center"/>
      <protection locked="0"/>
    </xf>
    <xf numFmtId="49" fontId="19" fillId="0" borderId="0" xfId="4111" applyNumberFormat="1" applyFont="1" applyAlignment="1" applyProtection="1">
      <alignment horizontal="center" vertical="center"/>
      <protection locked="0"/>
    </xf>
    <xf numFmtId="4" fontId="18" fillId="0" borderId="0" xfId="4111" applyNumberFormat="1" applyFont="1" applyFill="1" applyAlignment="1" applyProtection="1">
      <alignment horizontal="center" vertical="center"/>
      <protection locked="0"/>
    </xf>
    <xf numFmtId="4" fontId="35" fillId="0" borderId="4" xfId="4111" applyNumberFormat="1" applyFont="1" applyFill="1" applyBorder="1" applyAlignment="1" applyProtection="1">
      <alignment horizontal="right" vertical="center"/>
      <protection locked="0"/>
    </xf>
    <xf numFmtId="3" fontId="22" fillId="0" borderId="1" xfId="4111" applyNumberFormat="1" applyFont="1" applyFill="1" applyBorder="1" applyAlignment="1" applyProtection="1">
      <alignment horizontal="center" vertical="center"/>
      <protection locked="0"/>
    </xf>
    <xf numFmtId="3" fontId="52" fillId="0" borderId="1" xfId="4111" applyNumberFormat="1" applyFont="1" applyFill="1" applyBorder="1" applyAlignment="1" applyProtection="1">
      <alignment horizontal="center" vertical="center"/>
      <protection locked="0"/>
    </xf>
    <xf numFmtId="40" fontId="35" fillId="0" borderId="3" xfId="4111" applyNumberFormat="1" applyFont="1" applyFill="1" applyBorder="1" applyAlignment="1" applyProtection="1">
      <alignment horizontal="center" vertical="center"/>
      <protection locked="0"/>
    </xf>
    <xf numFmtId="0" fontId="18" fillId="0" borderId="0" xfId="4111" applyBorder="1" applyAlignment="1" applyProtection="1">
      <alignment horizontal="center" vertical="center"/>
      <protection locked="0"/>
    </xf>
    <xf numFmtId="49" fontId="19" fillId="0" borderId="0" xfId="4111" applyNumberFormat="1" applyFont="1" applyAlignment="1" applyProtection="1">
      <alignment horizontal="left" vertical="center"/>
      <protection locked="0"/>
    </xf>
    <xf numFmtId="3" fontId="18" fillId="0" borderId="0" xfId="4111" applyNumberFormat="1" applyFill="1" applyAlignment="1" applyProtection="1">
      <alignment horizontal="center" vertical="center"/>
      <protection locked="0"/>
    </xf>
    <xf numFmtId="3" fontId="35" fillId="0" borderId="4" xfId="4111" applyNumberFormat="1" applyFont="1" applyFill="1" applyBorder="1" applyAlignment="1" applyProtection="1">
      <alignment horizontal="right" vertical="center"/>
      <protection locked="0"/>
    </xf>
    <xf numFmtId="40" fontId="53" fillId="0" borderId="0" xfId="4111" applyNumberFormat="1" applyFont="1" applyBorder="1" applyAlignment="1" applyProtection="1">
      <alignment horizontal="center" vertical="center"/>
      <protection locked="0"/>
    </xf>
    <xf numFmtId="49" fontId="53" fillId="0" borderId="0" xfId="4111" applyNumberFormat="1" applyFont="1" applyBorder="1" applyAlignment="1" applyProtection="1">
      <alignment horizontal="center" vertical="center"/>
      <protection locked="0"/>
    </xf>
    <xf numFmtId="165" fontId="19" fillId="0" borderId="0" xfId="4111" applyNumberFormat="1" applyFont="1" applyAlignment="1" applyProtection="1">
      <alignment horizontal="center" vertical="center"/>
      <protection locked="0"/>
    </xf>
    <xf numFmtId="49" fontId="18" fillId="0" borderId="0" xfId="4111" applyNumberFormat="1" applyAlignment="1" applyProtection="1">
      <alignment horizontal="center" vertical="center"/>
      <protection locked="0"/>
    </xf>
    <xf numFmtId="49" fontId="35" fillId="0" borderId="4" xfId="4111" applyNumberFormat="1" applyFont="1" applyBorder="1" applyAlignment="1" applyProtection="1">
      <alignment horizontal="right" vertical="center"/>
      <protection locked="0"/>
    </xf>
    <xf numFmtId="3" fontId="52" fillId="0" borderId="1" xfId="4111" applyNumberFormat="1" applyFont="1" applyBorder="1" applyAlignment="1" applyProtection="1">
      <alignment horizontal="center" vertical="center"/>
      <protection locked="0"/>
    </xf>
    <xf numFmtId="40" fontId="35" fillId="0" borderId="3" xfId="4111" applyNumberFormat="1" applyFont="1" applyBorder="1" applyAlignment="1" applyProtection="1">
      <alignment horizontal="center" vertical="center"/>
      <protection locked="0"/>
    </xf>
    <xf numFmtId="4" fontId="36" fillId="0" borderId="0" xfId="4111" applyNumberFormat="1" applyFont="1" applyAlignment="1" applyProtection="1">
      <alignment horizontal="center" vertical="center"/>
      <protection locked="0"/>
    </xf>
    <xf numFmtId="40" fontId="36" fillId="0" borderId="0" xfId="4111" applyNumberFormat="1" applyFont="1" applyAlignment="1" applyProtection="1">
      <alignment horizontal="center" vertical="center"/>
      <protection locked="0"/>
    </xf>
    <xf numFmtId="40" fontId="36" fillId="0" borderId="0" xfId="4111" applyNumberFormat="1" applyFont="1" applyBorder="1" applyAlignment="1" applyProtection="1">
      <alignment horizontal="center" vertical="center"/>
      <protection locked="0"/>
    </xf>
    <xf numFmtId="0" fontId="36" fillId="0" borderId="0" xfId="4111" applyFont="1" applyAlignment="1" applyProtection="1">
      <alignment horizontal="center" vertical="center"/>
      <protection locked="0"/>
    </xf>
    <xf numFmtId="49" fontId="36" fillId="0" borderId="0" xfId="4111" applyNumberFormat="1" applyFont="1" applyAlignment="1" applyProtection="1">
      <alignment horizontal="center" vertical="center"/>
      <protection locked="0"/>
    </xf>
    <xf numFmtId="49" fontId="18" fillId="0" borderId="0" xfId="4111" applyNumberFormat="1" applyAlignment="1" applyProtection="1">
      <alignment horizontal="right"/>
      <protection locked="0"/>
    </xf>
    <xf numFmtId="49" fontId="18" fillId="0" borderId="0" xfId="4111" applyNumberFormat="1" applyProtection="1">
      <protection locked="0"/>
    </xf>
    <xf numFmtId="49" fontId="35" fillId="0" borderId="4" xfId="4111" applyNumberFormat="1" applyFont="1" applyBorder="1" applyAlignment="1" applyProtection="1">
      <alignment horizontal="right"/>
      <protection locked="0"/>
    </xf>
    <xf numFmtId="3" fontId="22" fillId="0" borderId="1" xfId="4111" applyNumberFormat="1" applyFont="1" applyBorder="1" applyAlignment="1" applyProtection="1">
      <alignment horizontal="center"/>
      <protection locked="0"/>
    </xf>
    <xf numFmtId="3" fontId="18" fillId="0" borderId="1" xfId="4111" applyNumberFormat="1" applyFont="1" applyBorder="1" applyAlignment="1" applyProtection="1">
      <alignment horizontal="center"/>
      <protection locked="0"/>
    </xf>
    <xf numFmtId="40" fontId="35" fillId="0" borderId="3" xfId="4111" applyNumberFormat="1" applyFont="1" applyBorder="1" applyAlignment="1" applyProtection="1">
      <alignment horizontal="center"/>
      <protection locked="0"/>
    </xf>
    <xf numFmtId="0" fontId="18" fillId="0" borderId="0" xfId="4111" applyProtection="1">
      <protection locked="0"/>
    </xf>
    <xf numFmtId="49" fontId="35" fillId="0" borderId="36" xfId="4111" applyNumberFormat="1" applyFont="1" applyBorder="1" applyAlignment="1" applyProtection="1">
      <alignment horizontal="right"/>
      <protection locked="0"/>
    </xf>
    <xf numFmtId="3" fontId="22" fillId="0" borderId="34" xfId="4111" applyNumberFormat="1" applyFont="1" applyBorder="1" applyAlignment="1" applyProtection="1">
      <alignment horizontal="center"/>
      <protection locked="0"/>
    </xf>
    <xf numFmtId="3" fontId="18" fillId="0" borderId="34" xfId="4111" applyNumberFormat="1" applyFont="1" applyBorder="1" applyAlignment="1" applyProtection="1">
      <alignment horizontal="center"/>
      <protection locked="0"/>
    </xf>
    <xf numFmtId="40" fontId="35" fillId="0" borderId="35" xfId="4111" applyNumberFormat="1" applyFont="1" applyBorder="1" applyAlignment="1" applyProtection="1">
      <alignment horizontal="center"/>
      <protection locked="0"/>
    </xf>
    <xf numFmtId="49" fontId="35" fillId="0" borderId="10" xfId="4111" applyNumberFormat="1" applyFont="1" applyBorder="1" applyAlignment="1" applyProtection="1">
      <alignment horizontal="right"/>
      <protection locked="0"/>
    </xf>
    <xf numFmtId="3" fontId="22" fillId="0" borderId="19" xfId="4111" applyNumberFormat="1" applyFont="1" applyBorder="1" applyAlignment="1" applyProtection="1">
      <alignment horizontal="center"/>
      <protection locked="0"/>
    </xf>
    <xf numFmtId="3" fontId="18" fillId="0" borderId="19" xfId="4111" applyNumberFormat="1" applyFont="1" applyBorder="1" applyAlignment="1" applyProtection="1">
      <alignment horizontal="center"/>
      <protection locked="0"/>
    </xf>
    <xf numFmtId="40" fontId="35" fillId="0" borderId="20" xfId="4111" applyNumberFormat="1" applyFont="1" applyBorder="1" applyAlignment="1" applyProtection="1">
      <alignment horizontal="center"/>
      <protection locked="0"/>
    </xf>
    <xf numFmtId="49" fontId="35" fillId="16" borderId="28" xfId="4111" applyNumberFormat="1" applyFont="1" applyFill="1" applyBorder="1" applyAlignment="1" applyProtection="1">
      <alignment horizontal="center"/>
      <protection locked="0"/>
    </xf>
    <xf numFmtId="3" fontId="35" fillId="16" borderId="29" xfId="4111" applyNumberFormat="1" applyFont="1" applyFill="1" applyBorder="1" applyAlignment="1" applyProtection="1">
      <alignment horizontal="center"/>
      <protection locked="0"/>
    </xf>
    <xf numFmtId="40" fontId="35" fillId="16" borderId="30" xfId="4111" applyNumberFormat="1" applyFont="1" applyFill="1" applyBorder="1" applyAlignment="1" applyProtection="1">
      <alignment horizontal="center"/>
      <protection locked="0"/>
    </xf>
    <xf numFmtId="49" fontId="35" fillId="0" borderId="23" xfId="4111" applyNumberFormat="1" applyFont="1" applyBorder="1" applyAlignment="1" applyProtection="1">
      <alignment horizontal="center"/>
      <protection locked="0"/>
    </xf>
    <xf numFmtId="49" fontId="22" fillId="0" borderId="23" xfId="4111" applyNumberFormat="1" applyFont="1" applyBorder="1" applyAlignment="1" applyProtection="1">
      <alignment horizontal="center"/>
      <protection locked="0"/>
    </xf>
    <xf numFmtId="49" fontId="18" fillId="0" borderId="24" xfId="4111" applyNumberFormat="1" applyBorder="1" applyProtection="1">
      <protection locked="0"/>
    </xf>
    <xf numFmtId="3" fontId="22" fillId="0" borderId="23" xfId="4111" applyNumberFormat="1" applyFont="1" applyBorder="1" applyAlignment="1" applyProtection="1">
      <alignment horizontal="center"/>
      <protection locked="0"/>
    </xf>
    <xf numFmtId="0" fontId="19" fillId="0" borderId="15" xfId="11942" applyFont="1" applyBorder="1" applyAlignment="1" applyProtection="1">
      <alignment horizontal="center" vertical="center" wrapText="1"/>
      <protection locked="0"/>
    </xf>
    <xf numFmtId="0" fontId="55" fillId="13" borderId="16" xfId="11942" applyFont="1" applyFill="1" applyBorder="1" applyAlignment="1" applyProtection="1">
      <alignment horizontal="center" vertical="center" wrapText="1"/>
      <protection locked="0"/>
    </xf>
    <xf numFmtId="49" fontId="56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56" fillId="4" borderId="6" xfId="4111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4111" applyAlignment="1" applyProtection="1">
      <alignment vertical="center"/>
      <protection locked="0"/>
    </xf>
    <xf numFmtId="164" fontId="19" fillId="3" borderId="5" xfId="11942" applyNumberFormat="1" applyFont="1" applyFill="1" applyBorder="1" applyAlignment="1" applyProtection="1">
      <protection locked="0"/>
    </xf>
    <xf numFmtId="3" fontId="56" fillId="4" borderId="12" xfId="4111" applyNumberFormat="1" applyFont="1" applyFill="1" applyBorder="1" applyAlignment="1" applyProtection="1">
      <alignment horizontal="center" wrapText="1"/>
      <protection locked="0"/>
    </xf>
    <xf numFmtId="3" fontId="56" fillId="4" borderId="13" xfId="4111" applyNumberFormat="1" applyFont="1" applyFill="1" applyBorder="1" applyAlignment="1" applyProtection="1">
      <alignment horizontal="center"/>
      <protection locked="0"/>
    </xf>
    <xf numFmtId="3" fontId="56" fillId="4" borderId="21" xfId="4111" applyNumberFormat="1" applyFont="1" applyFill="1" applyBorder="1" applyAlignment="1" applyProtection="1">
      <alignment horizontal="center" wrapText="1"/>
    </xf>
    <xf numFmtId="3" fontId="56" fillId="4" borderId="22" xfId="4111" applyNumberFormat="1" applyFont="1" applyFill="1" applyBorder="1" applyAlignment="1" applyProtection="1">
      <alignment horizontal="center"/>
    </xf>
    <xf numFmtId="3" fontId="56" fillId="4" borderId="22" xfId="4111" applyNumberFormat="1" applyFont="1" applyFill="1" applyBorder="1" applyAlignment="1" applyProtection="1">
      <alignment horizontal="center"/>
      <protection locked="0"/>
    </xf>
    <xf numFmtId="3" fontId="56" fillId="4" borderId="1" xfId="4111" applyNumberFormat="1" applyFont="1" applyFill="1" applyBorder="1" applyAlignment="1" applyProtection="1">
      <alignment horizontal="center" wrapText="1"/>
      <protection locked="0"/>
    </xf>
    <xf numFmtId="3" fontId="56" fillId="4" borderId="3" xfId="4111" applyNumberFormat="1" applyFont="1" applyFill="1" applyBorder="1" applyAlignment="1" applyProtection="1">
      <alignment horizontal="center"/>
      <protection locked="0"/>
    </xf>
    <xf numFmtId="40" fontId="19" fillId="12" borderId="2" xfId="158" applyNumberFormat="1" applyFont="1" applyFill="1" applyBorder="1" applyProtection="1">
      <protection locked="0"/>
    </xf>
    <xf numFmtId="49" fontId="19" fillId="12" borderId="7" xfId="11942" applyNumberFormat="1" applyFont="1" applyFill="1" applyBorder="1" applyAlignment="1" applyProtection="1">
      <alignment vertical="center" wrapText="1"/>
      <protection locked="0"/>
    </xf>
    <xf numFmtId="49" fontId="19" fillId="12" borderId="6" xfId="0" applyNumberFormat="1" applyFont="1" applyFill="1" applyBorder="1" applyAlignment="1" applyProtection="1">
      <alignment vertical="center" wrapText="1"/>
      <protection locked="0"/>
    </xf>
    <xf numFmtId="49" fontId="50" fillId="2" borderId="1" xfId="4111" applyNumberFormat="1" applyFont="1" applyFill="1" applyBorder="1" applyAlignment="1" applyProtection="1">
      <alignment horizontal="left"/>
      <protection locked="0"/>
    </xf>
    <xf numFmtId="40" fontId="18" fillId="0" borderId="1" xfId="4111" applyNumberFormat="1" applyFill="1" applyBorder="1" applyAlignment="1" applyProtection="1">
      <alignment horizontal="right"/>
      <protection locked="0"/>
    </xf>
    <xf numFmtId="40" fontId="19" fillId="17" borderId="3" xfId="4111" applyNumberFormat="1" applyFont="1" applyFill="1" applyBorder="1" applyAlignment="1" applyProtection="1">
      <alignment horizontal="right"/>
    </xf>
    <xf numFmtId="40" fontId="19" fillId="3" borderId="3" xfId="4111" applyNumberFormat="1" applyFont="1" applyFill="1" applyBorder="1" applyAlignment="1" applyProtection="1">
      <alignment horizontal="right"/>
    </xf>
    <xf numFmtId="40" fontId="18" fillId="14" borderId="1" xfId="4111" applyNumberFormat="1" applyFont="1" applyFill="1" applyBorder="1" applyAlignment="1" applyProtection="1">
      <alignment horizontal="right"/>
      <protection locked="0"/>
    </xf>
    <xf numFmtId="40" fontId="19" fillId="7" borderId="3" xfId="4111" applyNumberFormat="1" applyFont="1" applyFill="1" applyBorder="1" applyAlignment="1" applyProtection="1">
      <alignment horizontal="right"/>
    </xf>
    <xf numFmtId="40" fontId="18" fillId="10" borderId="1" xfId="4111" applyNumberFormat="1" applyFill="1" applyBorder="1" applyAlignment="1" applyProtection="1">
      <alignment horizontal="right"/>
      <protection locked="0"/>
    </xf>
    <xf numFmtId="40" fontId="19" fillId="10" borderId="3" xfId="4111" applyNumberFormat="1" applyFont="1" applyFill="1" applyBorder="1" applyAlignment="1" applyProtection="1">
      <alignment horizontal="right"/>
    </xf>
    <xf numFmtId="40" fontId="19" fillId="22" borderId="3" xfId="4111" applyNumberFormat="1" applyFont="1" applyFill="1" applyBorder="1" applyAlignment="1" applyProtection="1">
      <alignment horizontal="right"/>
    </xf>
    <xf numFmtId="40" fontId="19" fillId="12" borderId="9" xfId="4111" applyNumberFormat="1" applyFont="1" applyFill="1" applyBorder="1" applyAlignment="1" applyProtection="1">
      <alignment horizontal="right"/>
      <protection locked="0"/>
    </xf>
    <xf numFmtId="49" fontId="18" fillId="0" borderId="7" xfId="4111" applyNumberFormat="1" applyFont="1" applyFill="1" applyBorder="1" applyAlignment="1" applyProtection="1">
      <alignment horizontal="center"/>
      <protection locked="0"/>
    </xf>
    <xf numFmtId="49" fontId="18" fillId="0" borderId="3" xfId="4111" applyNumberFormat="1" applyFont="1" applyFill="1" applyBorder="1" applyAlignment="1" applyProtection="1">
      <alignment horizontal="center"/>
      <protection locked="0"/>
    </xf>
    <xf numFmtId="40" fontId="18" fillId="9" borderId="1" xfId="4111" applyNumberFormat="1" applyFill="1" applyBorder="1" applyAlignment="1" applyProtection="1">
      <alignment horizontal="right"/>
      <protection locked="0"/>
    </xf>
    <xf numFmtId="49" fontId="18" fillId="0" borderId="1" xfId="11942" applyNumberFormat="1" applyFont="1" applyBorder="1" applyAlignment="1" applyProtection="1">
      <alignment horizontal="center"/>
      <protection locked="0"/>
    </xf>
    <xf numFmtId="164" fontId="19" fillId="0" borderId="5" xfId="11942" applyNumberFormat="1" applyFont="1" applyFill="1" applyBorder="1" applyAlignment="1" applyProtection="1">
      <alignment horizontal="left"/>
      <protection locked="0"/>
    </xf>
    <xf numFmtId="40" fontId="18" fillId="0" borderId="8" xfId="4111" applyNumberFormat="1" applyBorder="1" applyAlignment="1" applyProtection="1">
      <alignment horizontal="right"/>
      <protection locked="0"/>
    </xf>
    <xf numFmtId="40" fontId="19" fillId="0" borderId="1" xfId="158" applyNumberFormat="1" applyFont="1" applyBorder="1" applyAlignment="1" applyProtection="1">
      <alignment horizontal="right"/>
      <protection locked="0"/>
    </xf>
    <xf numFmtId="40" fontId="19" fillId="0" borderId="2" xfId="158" applyNumberFormat="1" applyFont="1" applyFill="1" applyBorder="1" applyAlignment="1" applyProtection="1">
      <alignment horizontal="right"/>
      <protection locked="0"/>
    </xf>
    <xf numFmtId="40" fontId="19" fillId="0" borderId="0" xfId="158" applyNumberFormat="1" applyFont="1" applyFill="1" applyBorder="1" applyAlignment="1" applyProtection="1">
      <alignment horizontal="right"/>
      <protection locked="0"/>
    </xf>
    <xf numFmtId="40" fontId="19" fillId="0" borderId="14" xfId="11942" applyNumberFormat="1" applyFont="1" applyFill="1" applyBorder="1" applyProtection="1">
      <protection locked="0"/>
    </xf>
    <xf numFmtId="49" fontId="18" fillId="0" borderId="0" xfId="11942" applyNumberFormat="1" applyFont="1" applyBorder="1" applyAlignment="1" applyProtection="1">
      <alignment horizontal="center"/>
      <protection locked="0"/>
    </xf>
    <xf numFmtId="40" fontId="57" fillId="0" borderId="0" xfId="4111" applyNumberFormat="1" applyFont="1" applyBorder="1" applyAlignment="1" applyProtection="1">
      <alignment horizontal="right"/>
      <protection locked="0"/>
    </xf>
    <xf numFmtId="40" fontId="57" fillId="0" borderId="0" xfId="4111" applyNumberFormat="1" applyFont="1" applyAlignment="1" applyProtection="1">
      <alignment horizontal="right"/>
      <protection locked="0"/>
    </xf>
    <xf numFmtId="40" fontId="57" fillId="0" borderId="0" xfId="4111" applyNumberFormat="1" applyFont="1" applyAlignment="1" applyProtection="1">
      <alignment horizontal="center"/>
      <protection locked="0"/>
    </xf>
    <xf numFmtId="49" fontId="57" fillId="0" borderId="0" xfId="4111" applyNumberFormat="1" applyFont="1" applyAlignment="1" applyProtection="1">
      <alignment horizontal="right"/>
      <protection locked="0"/>
    </xf>
    <xf numFmtId="4" fontId="18" fillId="0" borderId="0" xfId="4111" applyNumberFormat="1" applyAlignment="1" applyProtection="1">
      <alignment horizontal="left"/>
      <protection locked="0"/>
    </xf>
    <xf numFmtId="40" fontId="18" fillId="0" borderId="0" xfId="4111" applyNumberFormat="1" applyProtection="1">
      <protection locked="0"/>
    </xf>
    <xf numFmtId="4" fontId="18" fillId="0" borderId="0" xfId="4111" applyNumberFormat="1" applyProtection="1">
      <protection locked="0"/>
    </xf>
    <xf numFmtId="3" fontId="56" fillId="4" borderId="2" xfId="4111" applyNumberFormat="1" applyFont="1" applyFill="1" applyBorder="1" applyAlignment="1" applyProtection="1">
      <alignment horizontal="center" wrapText="1"/>
      <protection locked="0"/>
    </xf>
    <xf numFmtId="3" fontId="56" fillId="4" borderId="5" xfId="4111" applyNumberFormat="1" applyFont="1" applyFill="1" applyBorder="1" applyAlignment="1" applyProtection="1">
      <alignment horizontal="center"/>
      <protection locked="0"/>
    </xf>
    <xf numFmtId="49" fontId="19" fillId="3" borderId="7" xfId="11942" applyNumberFormat="1" applyFont="1" applyFill="1" applyBorder="1" applyAlignment="1" applyProtection="1">
      <alignment vertical="center" wrapText="1"/>
      <protection locked="0"/>
    </xf>
    <xf numFmtId="49" fontId="19" fillId="3" borderId="6" xfId="0" applyNumberFormat="1" applyFont="1" applyFill="1" applyBorder="1" applyAlignment="1" applyProtection="1">
      <alignment vertical="center" wrapText="1"/>
      <protection locked="0"/>
    </xf>
    <xf numFmtId="40" fontId="18" fillId="11" borderId="1" xfId="4111" applyNumberFormat="1" applyFill="1" applyBorder="1" applyAlignment="1" applyProtection="1">
      <alignment horizontal="right"/>
      <protection locked="0"/>
    </xf>
    <xf numFmtId="0" fontId="58" fillId="20" borderId="1" xfId="0" applyFont="1" applyFill="1" applyBorder="1" applyAlignment="1">
      <alignment horizontal="center"/>
    </xf>
    <xf numFmtId="49" fontId="40" fillId="0" borderId="3" xfId="4111" applyNumberFormat="1" applyFont="1" applyFill="1" applyBorder="1" applyAlignment="1" applyProtection="1">
      <alignment horizontal="center"/>
      <protection locked="0"/>
    </xf>
    <xf numFmtId="49" fontId="40" fillId="0" borderId="6" xfId="4111" applyNumberFormat="1" applyFont="1" applyFill="1" applyBorder="1" applyAlignment="1" applyProtection="1">
      <alignment horizontal="center"/>
      <protection locked="0"/>
    </xf>
    <xf numFmtId="49" fontId="40" fillId="8" borderId="1" xfId="4111" applyNumberFormat="1" applyFont="1" applyFill="1" applyBorder="1" applyAlignment="1" applyProtection="1">
      <alignment horizontal="center"/>
      <protection locked="0"/>
    </xf>
    <xf numFmtId="49" fontId="40" fillId="8" borderId="7" xfId="4111" applyNumberFormat="1" applyFont="1" applyFill="1" applyBorder="1" applyAlignment="1" applyProtection="1">
      <alignment horizontal="center"/>
      <protection locked="0"/>
    </xf>
    <xf numFmtId="0" fontId="18" fillId="17" borderId="0" xfId="0" applyFont="1" applyFill="1"/>
    <xf numFmtId="49" fontId="40" fillId="19" borderId="7" xfId="4111" applyNumberFormat="1" applyFont="1" applyFill="1" applyBorder="1" applyAlignment="1" applyProtection="1">
      <alignment horizontal="center"/>
      <protection locked="0"/>
    </xf>
    <xf numFmtId="49" fontId="40" fillId="19" borderId="1" xfId="4111" applyNumberFormat="1" applyFont="1" applyFill="1" applyBorder="1" applyAlignment="1" applyProtection="1">
      <alignment horizontal="center"/>
      <protection locked="0"/>
    </xf>
    <xf numFmtId="166" fontId="18" fillId="0" borderId="0" xfId="4111" applyNumberFormat="1" applyAlignment="1" applyProtection="1">
      <alignment horizontal="center" vertical="center"/>
      <protection locked="0"/>
    </xf>
    <xf numFmtId="166" fontId="18" fillId="0" borderId="0" xfId="4111" applyNumberFormat="1" applyProtection="1">
      <protection locked="0"/>
    </xf>
    <xf numFmtId="166" fontId="56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9" fillId="12" borderId="7" xfId="11942" applyNumberFormat="1" applyFont="1" applyFill="1" applyBorder="1" applyAlignment="1" applyProtection="1">
      <alignment vertical="center" wrapText="1"/>
      <protection locked="0"/>
    </xf>
    <xf numFmtId="166" fontId="40" fillId="0" borderId="1" xfId="4111" applyNumberFormat="1" applyFont="1" applyFill="1" applyBorder="1" applyAlignment="1" applyProtection="1">
      <alignment horizontal="center"/>
      <protection locked="0"/>
    </xf>
    <xf numFmtId="166" fontId="40" fillId="0" borderId="2" xfId="4111" applyNumberFormat="1" applyFont="1" applyBorder="1" applyAlignment="1" applyProtection="1">
      <alignment horizontal="center"/>
      <protection locked="0"/>
    </xf>
    <xf numFmtId="166" fontId="18" fillId="0" borderId="1" xfId="11942" applyNumberFormat="1" applyFont="1" applyBorder="1" applyAlignment="1" applyProtection="1">
      <alignment horizontal="center"/>
      <protection locked="0"/>
    </xf>
    <xf numFmtId="166" fontId="18" fillId="0" borderId="0" xfId="11942" applyNumberFormat="1" applyFont="1" applyBorder="1" applyAlignment="1" applyProtection="1">
      <alignment horizontal="center"/>
      <protection locked="0"/>
    </xf>
    <xf numFmtId="166" fontId="57" fillId="0" borderId="0" xfId="4111" applyNumberFormat="1" applyFont="1" applyAlignment="1" applyProtection="1">
      <alignment horizontal="center"/>
      <protection locked="0"/>
    </xf>
    <xf numFmtId="166" fontId="19" fillId="3" borderId="7" xfId="11942" applyNumberFormat="1" applyFont="1" applyFill="1" applyBorder="1" applyAlignment="1" applyProtection="1">
      <alignment vertical="center" wrapText="1"/>
      <protection locked="0"/>
    </xf>
    <xf numFmtId="166" fontId="18" fillId="0" borderId="1" xfId="4111" applyNumberFormat="1" applyFont="1" applyFill="1" applyBorder="1" applyAlignment="1" applyProtection="1">
      <alignment horizontal="center"/>
      <protection locked="0"/>
    </xf>
    <xf numFmtId="49" fontId="40" fillId="7" borderId="1" xfId="4111" applyNumberFormat="1" applyFont="1" applyFill="1" applyBorder="1" applyAlignment="1" applyProtection="1">
      <alignment horizontal="center"/>
      <protection locked="0"/>
    </xf>
    <xf numFmtId="4" fontId="19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9" fillId="3" borderId="35" xfId="4111" applyNumberFormat="1" applyFont="1" applyFill="1" applyBorder="1" applyAlignment="1" applyProtection="1">
      <alignment horizontal="right"/>
    </xf>
    <xf numFmtId="2" fontId="18" fillId="0" borderId="16" xfId="4111" applyNumberFormat="1" applyBorder="1" applyProtection="1">
      <protection locked="0"/>
    </xf>
    <xf numFmtId="0" fontId="18" fillId="2" borderId="25" xfId="0" applyFont="1" applyFill="1" applyBorder="1"/>
    <xf numFmtId="0" fontId="18" fillId="2" borderId="4" xfId="0" applyFont="1" applyFill="1" applyBorder="1"/>
    <xf numFmtId="0" fontId="18" fillId="2" borderId="10" xfId="0" applyFont="1" applyFill="1" applyBorder="1"/>
    <xf numFmtId="0" fontId="18" fillId="0" borderId="0" xfId="0" applyFont="1"/>
    <xf numFmtId="49" fontId="40" fillId="23" borderId="1" xfId="4111" applyNumberFormat="1" applyFont="1" applyFill="1" applyBorder="1" applyAlignment="1" applyProtection="1">
      <alignment horizontal="center"/>
      <protection locked="0"/>
    </xf>
    <xf numFmtId="166" fontId="40" fillId="0" borderId="1" xfId="11942" applyNumberFormat="1" applyFont="1" applyBorder="1" applyAlignment="1" applyProtection="1">
      <alignment horizontal="center"/>
      <protection locked="0"/>
    </xf>
    <xf numFmtId="49" fontId="40" fillId="0" borderId="1" xfId="11942" applyNumberFormat="1" applyFont="1" applyBorder="1" applyAlignment="1" applyProtection="1">
      <alignment horizontal="center"/>
      <protection locked="0"/>
    </xf>
    <xf numFmtId="40" fontId="47" fillId="0" borderId="0" xfId="4111" applyNumberFormat="1" applyFont="1" applyAlignment="1" applyProtection="1">
      <alignment horizontal="center" vertical="center"/>
      <protection locked="0"/>
    </xf>
    <xf numFmtId="4" fontId="41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41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41" fillId="5" borderId="15" xfId="4111" applyNumberFormat="1" applyFont="1" applyFill="1" applyBorder="1" applyAlignment="1" applyProtection="1">
      <alignment horizontal="center" vertical="center"/>
      <protection locked="0"/>
    </xf>
    <xf numFmtId="4" fontId="41" fillId="5" borderId="18" xfId="4111" applyNumberFormat="1" applyFont="1" applyFill="1" applyBorder="1" applyAlignment="1" applyProtection="1">
      <alignment horizontal="center" vertical="center"/>
      <protection locked="0"/>
    </xf>
    <xf numFmtId="4" fontId="41" fillId="5" borderId="17" xfId="4111" applyNumberFormat="1" applyFont="1" applyFill="1" applyBorder="1" applyAlignment="1" applyProtection="1">
      <alignment horizontal="center" vertical="center"/>
      <protection locked="0"/>
    </xf>
    <xf numFmtId="4" fontId="41" fillId="6" borderId="15" xfId="4111" applyNumberFormat="1" applyFont="1" applyFill="1" applyBorder="1" applyAlignment="1" applyProtection="1">
      <alignment horizontal="center" vertical="center"/>
      <protection locked="0"/>
    </xf>
    <xf numFmtId="4" fontId="41" fillId="6" borderId="17" xfId="4111" applyNumberFormat="1" applyFont="1" applyFill="1" applyBorder="1" applyAlignment="1" applyProtection="1">
      <alignment horizontal="center" vertical="center"/>
      <protection locked="0"/>
    </xf>
    <xf numFmtId="4" fontId="41" fillId="6" borderId="11" xfId="4111" applyNumberFormat="1" applyFont="1" applyFill="1" applyBorder="1" applyAlignment="1" applyProtection="1">
      <alignment horizontal="center" vertical="center"/>
      <protection locked="0"/>
    </xf>
    <xf numFmtId="4" fontId="41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41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41" fillId="8" borderId="17" xfId="4111" applyNumberFormat="1" applyFont="1" applyFill="1" applyBorder="1" applyAlignment="1" applyProtection="1">
      <alignment horizontal="center" vertical="center"/>
      <protection locked="0"/>
    </xf>
    <xf numFmtId="4" fontId="41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41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41" fillId="10" borderId="17" xfId="4111" applyNumberFormat="1" applyFont="1" applyFill="1" applyBorder="1" applyAlignment="1" applyProtection="1">
      <alignment horizontal="center" vertical="center"/>
      <protection locked="0"/>
    </xf>
    <xf numFmtId="4" fontId="41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9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9" fillId="10" borderId="17" xfId="4111" applyNumberFormat="1" applyFont="1" applyFill="1" applyBorder="1" applyAlignment="1" applyProtection="1">
      <alignment horizontal="center" vertical="center"/>
      <protection locked="0"/>
    </xf>
    <xf numFmtId="4" fontId="19" fillId="21" borderId="15" xfId="4111" applyNumberFormat="1" applyFont="1" applyFill="1" applyBorder="1" applyAlignment="1" applyProtection="1">
      <alignment horizontal="center" vertical="center" wrapText="1"/>
      <protection locked="0"/>
    </xf>
    <xf numFmtId="4" fontId="19" fillId="21" borderId="17" xfId="4111" applyNumberFormat="1" applyFont="1" applyFill="1" applyBorder="1" applyAlignment="1" applyProtection="1">
      <alignment horizontal="center" vertical="center"/>
      <protection locked="0"/>
    </xf>
    <xf numFmtId="4" fontId="19" fillId="21" borderId="11" xfId="4111" applyNumberFormat="1" applyFont="1" applyFill="1" applyBorder="1" applyAlignment="1" applyProtection="1">
      <alignment horizontal="center" vertical="center" wrapText="1"/>
      <protection locked="0"/>
    </xf>
    <xf numFmtId="4" fontId="19" fillId="6" borderId="15" xfId="4111" applyNumberFormat="1" applyFont="1" applyFill="1" applyBorder="1" applyAlignment="1" applyProtection="1">
      <alignment horizontal="center" vertical="center"/>
      <protection locked="0"/>
    </xf>
    <xf numFmtId="4" fontId="19" fillId="6" borderId="17" xfId="4111" applyNumberFormat="1" applyFont="1" applyFill="1" applyBorder="1" applyAlignment="1" applyProtection="1">
      <alignment horizontal="center" vertical="center"/>
      <protection locked="0"/>
    </xf>
    <xf numFmtId="4" fontId="19" fillId="6" borderId="11" xfId="4111" applyNumberFormat="1" applyFont="1" applyFill="1" applyBorder="1" applyAlignment="1" applyProtection="1">
      <alignment horizontal="center" vertical="center"/>
      <protection locked="0"/>
    </xf>
    <xf numFmtId="4" fontId="19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9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9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9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9" fillId="8" borderId="17" xfId="4111" applyNumberFormat="1" applyFont="1" applyFill="1" applyBorder="1" applyAlignment="1" applyProtection="1">
      <alignment horizontal="center" vertical="center"/>
      <protection locked="0"/>
    </xf>
    <xf numFmtId="4" fontId="19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9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9" fillId="5" borderId="15" xfId="4111" applyNumberFormat="1" applyFont="1" applyFill="1" applyBorder="1" applyAlignment="1" applyProtection="1">
      <alignment horizontal="center" vertical="center"/>
      <protection locked="0"/>
    </xf>
    <xf numFmtId="4" fontId="19" fillId="5" borderId="18" xfId="4111" applyNumberFormat="1" applyFont="1" applyFill="1" applyBorder="1" applyAlignment="1" applyProtection="1">
      <alignment horizontal="center" vertical="center"/>
      <protection locked="0"/>
    </xf>
    <xf numFmtId="4" fontId="19" fillId="5" borderId="17" xfId="4111" applyNumberFormat="1" applyFont="1" applyFill="1" applyBorder="1" applyAlignment="1" applyProtection="1">
      <alignment horizontal="center" vertical="center"/>
      <protection locked="0"/>
    </xf>
    <xf numFmtId="40" fontId="53" fillId="0" borderId="0" xfId="4111" applyNumberFormat="1" applyFont="1" applyAlignment="1" applyProtection="1">
      <alignment horizontal="center" vertical="center"/>
      <protection locked="0"/>
    </xf>
    <xf numFmtId="4" fontId="19" fillId="20" borderId="15" xfId="4111" applyNumberFormat="1" applyFont="1" applyFill="1" applyBorder="1" applyAlignment="1" applyProtection="1">
      <alignment horizontal="center" vertical="center" wrapText="1"/>
      <protection locked="0"/>
    </xf>
    <xf numFmtId="4" fontId="19" fillId="20" borderId="17" xfId="4111" applyNumberFormat="1" applyFont="1" applyFill="1" applyBorder="1" applyAlignment="1" applyProtection="1">
      <alignment horizontal="center" vertical="center"/>
      <protection locked="0"/>
    </xf>
    <xf numFmtId="4" fontId="19" fillId="20" borderId="11" xfId="4111" applyNumberFormat="1" applyFont="1" applyFill="1" applyBorder="1" applyAlignment="1" applyProtection="1">
      <alignment horizontal="center" vertical="center"/>
      <protection locked="0"/>
    </xf>
    <xf numFmtId="0" fontId="18" fillId="0" borderId="26" xfId="0" applyFont="1" applyBorder="1" applyAlignment="1">
      <alignment horizontal="left"/>
    </xf>
    <xf numFmtId="0" fontId="18" fillId="0" borderId="27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8" fillId="0" borderId="3" xfId="0" applyFont="1" applyBorder="1" applyAlignment="1">
      <alignment horizontal="left"/>
    </xf>
    <xf numFmtId="0" fontId="18" fillId="0" borderId="19" xfId="0" applyFont="1" applyBorder="1" applyAlignment="1">
      <alignment horizontal="left"/>
    </xf>
    <xf numFmtId="0" fontId="18" fillId="0" borderId="20" xfId="0" applyFont="1" applyBorder="1" applyAlignment="1">
      <alignment horizontal="left"/>
    </xf>
    <xf numFmtId="0" fontId="37" fillId="17" borderId="15" xfId="0" applyFont="1" applyFill="1" applyBorder="1" applyAlignment="1">
      <alignment horizontal="center"/>
    </xf>
    <xf numFmtId="0" fontId="37" fillId="17" borderId="18" xfId="0" applyFont="1" applyFill="1" applyBorder="1" applyAlignment="1">
      <alignment horizontal="center"/>
    </xf>
    <xf numFmtId="0" fontId="37" fillId="17" borderId="17" xfId="0" applyFont="1" applyFill="1" applyBorder="1" applyAlignment="1">
      <alignment horizontal="center"/>
    </xf>
    <xf numFmtId="0" fontId="39" fillId="17" borderId="31" xfId="0" applyFont="1" applyFill="1" applyBorder="1" applyAlignment="1">
      <alignment horizontal="center"/>
    </xf>
    <xf numFmtId="0" fontId="39" fillId="17" borderId="32" xfId="0" applyFont="1" applyFill="1" applyBorder="1" applyAlignment="1">
      <alignment horizontal="center"/>
    </xf>
    <xf numFmtId="0" fontId="39" fillId="17" borderId="33" xfId="0" applyFont="1" applyFill="1" applyBorder="1" applyAlignment="1">
      <alignment horizontal="center"/>
    </xf>
    <xf numFmtId="0" fontId="18" fillId="2" borderId="26" xfId="0" applyFont="1" applyFill="1" applyBorder="1" applyAlignment="1">
      <alignment horizontal="left"/>
    </xf>
    <xf numFmtId="0" fontId="18" fillId="2" borderId="27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/>
    </xf>
    <xf numFmtId="0" fontId="18" fillId="2" borderId="3" xfId="0" applyFont="1" applyFill="1" applyBorder="1" applyAlignment="1">
      <alignment horizontal="left"/>
    </xf>
    <xf numFmtId="0" fontId="18" fillId="2" borderId="19" xfId="0" applyFont="1" applyFill="1" applyBorder="1" applyAlignment="1">
      <alignment horizontal="left"/>
    </xf>
    <xf numFmtId="0" fontId="18" fillId="2" borderId="20" xfId="0" applyFont="1" applyFill="1" applyBorder="1" applyAlignment="1">
      <alignment horizontal="left"/>
    </xf>
    <xf numFmtId="49" fontId="40" fillId="7" borderId="1" xfId="11942" applyNumberFormat="1" applyFont="1" applyFill="1" applyBorder="1" applyAlignment="1" applyProtection="1">
      <alignment horizontal="center"/>
      <protection locked="0"/>
    </xf>
  </cellXfs>
  <cellStyles count="11944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 5" xfId="11943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FCA88E"/>
      <color rgb="FFA89D68"/>
      <color rgb="FFB1A777"/>
      <color rgb="FFBD89AA"/>
      <color rgb="FF83496E"/>
      <color rgb="FFAA6692"/>
      <color rgb="FF9BAC64"/>
      <color rgb="FF7A973F"/>
      <color rgb="FFA1BF65"/>
      <color rgb="FF91B4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244928</xdr:colOff>
      <xdr:row>2</xdr:row>
      <xdr:rowOff>462643</xdr:rowOff>
    </xdr:from>
    <xdr:to>
      <xdr:col>32</xdr:col>
      <xdr:colOff>587329</xdr:colOff>
      <xdr:row>26</xdr:row>
      <xdr:rowOff>128645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49" y="952500"/>
          <a:ext cx="5771651" cy="75456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495300</xdr:colOff>
          <xdr:row>3</xdr:row>
          <xdr:rowOff>19050</xdr:rowOff>
        </xdr:from>
        <xdr:to>
          <xdr:col>5</xdr:col>
          <xdr:colOff>323850</xdr:colOff>
          <xdr:row>6</xdr:row>
          <xdr:rowOff>47625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28575</xdr:colOff>
      <xdr:row>2</xdr:row>
      <xdr:rowOff>66675</xdr:rowOff>
    </xdr:from>
    <xdr:to>
      <xdr:col>19</xdr:col>
      <xdr:colOff>296078</xdr:colOff>
      <xdr:row>49</xdr:row>
      <xdr:rowOff>29632</xdr:rowOff>
    </xdr:to>
    <xdr:pic>
      <xdr:nvPicPr>
        <xdr:cNvPr id="5" name="Picture 4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390525"/>
          <a:ext cx="5753903" cy="757343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76200</xdr:rowOff>
        </xdr:from>
        <xdr:to>
          <xdr:col>8</xdr:col>
          <xdr:colOff>295275</xdr:colOff>
          <xdr:row>11</xdr:row>
          <xdr:rowOff>104775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18</xdr:row>
          <xdr:rowOff>57150</xdr:rowOff>
        </xdr:from>
        <xdr:to>
          <xdr:col>6</xdr:col>
          <xdr:colOff>447675</xdr:colOff>
          <xdr:row>21</xdr:row>
          <xdr:rowOff>76200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19050</xdr:rowOff>
        </xdr:from>
        <xdr:to>
          <xdr:col>7</xdr:col>
          <xdr:colOff>361950</xdr:colOff>
          <xdr:row>7</xdr:row>
          <xdr:rowOff>28575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/>
      <sheetData sheetId="1"/>
      <sheetData sheetId="2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/>
        </row>
        <row r="45">
          <cell r="M45"/>
        </row>
        <row r="46">
          <cell r="M46"/>
        </row>
        <row r="47">
          <cell r="M47"/>
        </row>
        <row r="48">
          <cell r="M48"/>
        </row>
        <row r="49">
          <cell r="M49"/>
        </row>
        <row r="50">
          <cell r="M50"/>
        </row>
        <row r="51">
          <cell r="M51"/>
        </row>
        <row r="52">
          <cell r="M52"/>
        </row>
        <row r="53">
          <cell r="M53"/>
        </row>
        <row r="54">
          <cell r="M54"/>
        </row>
        <row r="55">
          <cell r="M55"/>
        </row>
        <row r="56">
          <cell r="M56"/>
        </row>
        <row r="57">
          <cell r="M57"/>
        </row>
        <row r="58">
          <cell r="M58"/>
        </row>
        <row r="59">
          <cell r="M59"/>
        </row>
        <row r="60">
          <cell r="M60"/>
        </row>
        <row r="61">
          <cell r="M61"/>
        </row>
        <row r="62">
          <cell r="M62"/>
        </row>
        <row r="63">
          <cell r="M63"/>
        </row>
        <row r="64">
          <cell r="M64"/>
        </row>
        <row r="65">
          <cell r="M65"/>
        </row>
        <row r="66">
          <cell r="M66"/>
        </row>
        <row r="67">
          <cell r="M67"/>
        </row>
        <row r="68">
          <cell r="M68"/>
        </row>
        <row r="69">
          <cell r="M69"/>
        </row>
        <row r="70">
          <cell r="M70"/>
        </row>
        <row r="71">
          <cell r="M71"/>
        </row>
        <row r="72">
          <cell r="M72"/>
        </row>
        <row r="73">
          <cell r="M73"/>
        </row>
        <row r="74">
          <cell r="M74"/>
        </row>
        <row r="75">
          <cell r="M75"/>
        </row>
        <row r="76">
          <cell r="M76"/>
        </row>
        <row r="77">
          <cell r="M77"/>
        </row>
        <row r="78">
          <cell r="M78"/>
        </row>
        <row r="79">
          <cell r="M79"/>
        </row>
        <row r="80">
          <cell r="M80"/>
        </row>
        <row r="81">
          <cell r="M81"/>
        </row>
        <row r="82">
          <cell r="M82"/>
        </row>
        <row r="83">
          <cell r="M83"/>
        </row>
        <row r="84">
          <cell r="M84"/>
        </row>
        <row r="85">
          <cell r="M85"/>
        </row>
        <row r="86">
          <cell r="M86"/>
        </row>
        <row r="87">
          <cell r="M87"/>
        </row>
        <row r="88">
          <cell r="M88"/>
        </row>
        <row r="89">
          <cell r="M89"/>
        </row>
        <row r="90">
          <cell r="M90"/>
        </row>
        <row r="91">
          <cell r="M91"/>
        </row>
        <row r="92">
          <cell r="M92"/>
        </row>
        <row r="93">
          <cell r="M93"/>
        </row>
        <row r="94">
          <cell r="M94"/>
        </row>
        <row r="95">
          <cell r="M95"/>
        </row>
        <row r="96">
          <cell r="M96"/>
        </row>
        <row r="97">
          <cell r="M97"/>
        </row>
        <row r="98">
          <cell r="M98"/>
        </row>
        <row r="99">
          <cell r="M99"/>
        </row>
        <row r="100">
          <cell r="M100"/>
        </row>
        <row r="101">
          <cell r="M101"/>
        </row>
        <row r="102">
          <cell r="M102"/>
        </row>
        <row r="103">
          <cell r="M103"/>
        </row>
        <row r="104">
          <cell r="M104"/>
        </row>
        <row r="105">
          <cell r="M105"/>
        </row>
        <row r="106">
          <cell r="M106"/>
        </row>
        <row r="107">
          <cell r="M107"/>
        </row>
        <row r="108">
          <cell r="M108"/>
        </row>
        <row r="109">
          <cell r="M109"/>
        </row>
        <row r="110">
          <cell r="M110"/>
        </row>
        <row r="111">
          <cell r="M111"/>
        </row>
        <row r="112">
          <cell r="M112"/>
        </row>
        <row r="113">
          <cell r="M113"/>
        </row>
        <row r="114">
          <cell r="M114"/>
        </row>
        <row r="115">
          <cell r="M115"/>
        </row>
        <row r="116">
          <cell r="M116"/>
        </row>
        <row r="117">
          <cell r="M117"/>
        </row>
        <row r="118">
          <cell r="M118"/>
        </row>
        <row r="119">
          <cell r="M119"/>
        </row>
        <row r="120">
          <cell r="M120"/>
        </row>
        <row r="121"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  <row r="130">
          <cell r="M130"/>
        </row>
        <row r="131">
          <cell r="M131"/>
        </row>
        <row r="132">
          <cell r="M132"/>
        </row>
        <row r="133">
          <cell r="M133"/>
        </row>
        <row r="134">
          <cell r="M134"/>
        </row>
        <row r="135">
          <cell r="M135"/>
        </row>
        <row r="136">
          <cell r="M136"/>
        </row>
        <row r="137">
          <cell r="M137"/>
        </row>
        <row r="138">
          <cell r="M138"/>
        </row>
        <row r="139">
          <cell r="M139"/>
        </row>
        <row r="140">
          <cell r="M140"/>
        </row>
        <row r="141">
          <cell r="M141"/>
        </row>
        <row r="142">
          <cell r="M142"/>
        </row>
        <row r="143">
          <cell r="M143"/>
        </row>
        <row r="144">
          <cell r="M144"/>
        </row>
        <row r="145">
          <cell r="M145"/>
        </row>
        <row r="146">
          <cell r="M146"/>
        </row>
        <row r="147">
          <cell r="M147"/>
        </row>
        <row r="148">
          <cell r="M148"/>
        </row>
        <row r="149">
          <cell r="M149"/>
        </row>
        <row r="150">
          <cell r="M150"/>
        </row>
        <row r="151">
          <cell r="M151"/>
        </row>
        <row r="152">
          <cell r="M152"/>
        </row>
        <row r="153">
          <cell r="M153"/>
        </row>
        <row r="154">
          <cell r="M154"/>
        </row>
        <row r="155">
          <cell r="M155"/>
        </row>
        <row r="156">
          <cell r="M156"/>
        </row>
        <row r="157">
          <cell r="M157"/>
        </row>
        <row r="158">
          <cell r="M158"/>
        </row>
        <row r="159">
          <cell r="M159"/>
        </row>
        <row r="160">
          <cell r="M160"/>
        </row>
        <row r="161">
          <cell r="M161"/>
        </row>
        <row r="162">
          <cell r="M162"/>
        </row>
        <row r="163">
          <cell r="M163"/>
        </row>
        <row r="164">
          <cell r="M164"/>
        </row>
        <row r="165">
          <cell r="M165"/>
        </row>
        <row r="166">
          <cell r="M166"/>
        </row>
        <row r="167">
          <cell r="M167"/>
        </row>
        <row r="168">
          <cell r="M168"/>
        </row>
        <row r="169">
          <cell r="M169"/>
        </row>
        <row r="170">
          <cell r="M170"/>
        </row>
        <row r="171">
          <cell r="M171"/>
        </row>
        <row r="172">
          <cell r="M172"/>
        </row>
        <row r="173">
          <cell r="M173"/>
        </row>
        <row r="174">
          <cell r="M174"/>
        </row>
        <row r="175">
          <cell r="M175"/>
        </row>
        <row r="176">
          <cell r="M176"/>
        </row>
        <row r="177">
          <cell r="M177"/>
        </row>
        <row r="178">
          <cell r="M178"/>
        </row>
        <row r="179">
          <cell r="M179"/>
        </row>
        <row r="180">
          <cell r="M180"/>
        </row>
        <row r="181">
          <cell r="M181"/>
        </row>
        <row r="182">
          <cell r="M182"/>
        </row>
        <row r="183">
          <cell r="M183"/>
        </row>
        <row r="184">
          <cell r="M184"/>
        </row>
        <row r="185">
          <cell r="M185"/>
        </row>
        <row r="186">
          <cell r="M186"/>
        </row>
        <row r="187">
          <cell r="M187"/>
        </row>
        <row r="188">
          <cell r="M188"/>
        </row>
        <row r="189">
          <cell r="M189"/>
        </row>
        <row r="190">
          <cell r="M190"/>
        </row>
        <row r="191">
          <cell r="M191"/>
        </row>
        <row r="192">
          <cell r="M192"/>
        </row>
        <row r="193">
          <cell r="M193"/>
        </row>
        <row r="194">
          <cell r="M194"/>
        </row>
        <row r="195">
          <cell r="M195"/>
        </row>
        <row r="196">
          <cell r="M196"/>
        </row>
        <row r="197">
          <cell r="M197"/>
        </row>
        <row r="198">
          <cell r="M198"/>
        </row>
        <row r="199">
          <cell r="M199"/>
        </row>
        <row r="200">
          <cell r="M200"/>
        </row>
        <row r="201">
          <cell r="M201"/>
        </row>
        <row r="202">
          <cell r="M202"/>
        </row>
        <row r="203">
          <cell r="M203"/>
        </row>
        <row r="204">
          <cell r="M204"/>
        </row>
        <row r="205">
          <cell r="M205"/>
        </row>
        <row r="206">
          <cell r="M206"/>
        </row>
        <row r="207">
          <cell r="M207"/>
        </row>
        <row r="208">
          <cell r="M208"/>
        </row>
        <row r="209">
          <cell r="M209"/>
        </row>
        <row r="210">
          <cell r="M210"/>
        </row>
        <row r="211">
          <cell r="M211"/>
        </row>
        <row r="212">
          <cell r="M212"/>
        </row>
        <row r="213">
          <cell r="M213"/>
        </row>
        <row r="214">
          <cell r="M214"/>
        </row>
        <row r="215">
          <cell r="M215"/>
        </row>
        <row r="216">
          <cell r="M216"/>
        </row>
        <row r="217">
          <cell r="M217"/>
        </row>
        <row r="218">
          <cell r="M218"/>
        </row>
        <row r="219">
          <cell r="M219"/>
        </row>
        <row r="220">
          <cell r="M220"/>
        </row>
        <row r="221">
          <cell r="M221"/>
        </row>
        <row r="222">
          <cell r="M222"/>
        </row>
        <row r="223">
          <cell r="M223"/>
        </row>
        <row r="224">
          <cell r="M224"/>
        </row>
        <row r="225">
          <cell r="M225"/>
        </row>
        <row r="226">
          <cell r="M226"/>
        </row>
        <row r="227">
          <cell r="M227"/>
        </row>
        <row r="228">
          <cell r="M228"/>
        </row>
        <row r="229">
          <cell r="M229"/>
        </row>
        <row r="230">
          <cell r="M230"/>
        </row>
        <row r="231">
          <cell r="M231"/>
        </row>
        <row r="232">
          <cell r="M232"/>
        </row>
        <row r="233">
          <cell r="M233"/>
        </row>
        <row r="234">
          <cell r="M234"/>
        </row>
        <row r="235">
          <cell r="M235"/>
        </row>
        <row r="236">
          <cell r="M236"/>
        </row>
        <row r="237">
          <cell r="M237"/>
        </row>
        <row r="238">
          <cell r="M238"/>
        </row>
        <row r="239">
          <cell r="M239"/>
        </row>
        <row r="240">
          <cell r="M240"/>
        </row>
        <row r="241">
          <cell r="M241"/>
        </row>
        <row r="242">
          <cell r="M242"/>
        </row>
        <row r="243">
          <cell r="M243"/>
        </row>
        <row r="244">
          <cell r="M244"/>
        </row>
        <row r="245">
          <cell r="M245"/>
        </row>
        <row r="246">
          <cell r="M246"/>
        </row>
        <row r="247">
          <cell r="M247"/>
        </row>
        <row r="248">
          <cell r="M248"/>
        </row>
        <row r="249">
          <cell r="M249"/>
        </row>
        <row r="250">
          <cell r="M250"/>
        </row>
        <row r="251">
          <cell r="M251"/>
        </row>
        <row r="252">
          <cell r="M252"/>
        </row>
        <row r="253">
          <cell r="M253"/>
        </row>
        <row r="254">
          <cell r="M254"/>
        </row>
        <row r="255">
          <cell r="M255"/>
        </row>
        <row r="256">
          <cell r="M256"/>
        </row>
        <row r="257">
          <cell r="M257"/>
        </row>
        <row r="258">
          <cell r="M258"/>
        </row>
        <row r="259">
          <cell r="M259"/>
        </row>
        <row r="260">
          <cell r="M260"/>
        </row>
        <row r="261">
          <cell r="M261"/>
        </row>
        <row r="262">
          <cell r="M262"/>
        </row>
        <row r="263">
          <cell r="M263"/>
        </row>
        <row r="264">
          <cell r="M264"/>
        </row>
        <row r="265">
          <cell r="M265"/>
        </row>
        <row r="266">
          <cell r="M266"/>
        </row>
        <row r="267">
          <cell r="M267"/>
        </row>
        <row r="268">
          <cell r="M268"/>
        </row>
        <row r="269">
          <cell r="M269"/>
        </row>
        <row r="270">
          <cell r="M270"/>
        </row>
        <row r="271">
          <cell r="M271"/>
        </row>
        <row r="272">
          <cell r="M272"/>
        </row>
        <row r="273">
          <cell r="M273"/>
        </row>
        <row r="274">
          <cell r="M274"/>
        </row>
        <row r="275">
          <cell r="M275"/>
        </row>
        <row r="276">
          <cell r="M276"/>
        </row>
        <row r="277">
          <cell r="M277"/>
        </row>
        <row r="278">
          <cell r="M278"/>
        </row>
        <row r="279">
          <cell r="M279"/>
        </row>
        <row r="280">
          <cell r="M280"/>
        </row>
        <row r="281">
          <cell r="M281"/>
        </row>
        <row r="282">
          <cell r="M282"/>
        </row>
        <row r="283">
          <cell r="M283"/>
        </row>
        <row r="284">
          <cell r="M284"/>
        </row>
        <row r="285">
          <cell r="M285"/>
        </row>
        <row r="286">
          <cell r="M286"/>
        </row>
        <row r="287">
          <cell r="M287"/>
        </row>
        <row r="288">
          <cell r="M288"/>
        </row>
        <row r="289">
          <cell r="M289"/>
        </row>
        <row r="290">
          <cell r="M290"/>
        </row>
        <row r="291">
          <cell r="M291"/>
        </row>
        <row r="292">
          <cell r="M292"/>
        </row>
        <row r="293">
          <cell r="M293"/>
        </row>
        <row r="294">
          <cell r="M294"/>
        </row>
        <row r="295">
          <cell r="M295"/>
        </row>
        <row r="296">
          <cell r="M296"/>
        </row>
        <row r="297">
          <cell r="M297"/>
        </row>
        <row r="298">
          <cell r="M298"/>
        </row>
        <row r="299">
          <cell r="M299"/>
        </row>
        <row r="300">
          <cell r="M300"/>
        </row>
        <row r="301">
          <cell r="M301"/>
        </row>
        <row r="302">
          <cell r="M302"/>
        </row>
        <row r="303">
          <cell r="M303"/>
        </row>
        <row r="304">
          <cell r="M304"/>
        </row>
        <row r="305">
          <cell r="M305"/>
        </row>
        <row r="306">
          <cell r="M306"/>
        </row>
        <row r="307">
          <cell r="M307"/>
        </row>
        <row r="308">
          <cell r="M308"/>
        </row>
        <row r="309">
          <cell r="M309"/>
        </row>
        <row r="310">
          <cell r="M310"/>
        </row>
        <row r="311">
          <cell r="M311"/>
        </row>
        <row r="312">
          <cell r="M312"/>
        </row>
        <row r="313">
          <cell r="M313"/>
        </row>
        <row r="314">
          <cell r="M314"/>
        </row>
        <row r="315">
          <cell r="M315"/>
        </row>
        <row r="316">
          <cell r="M316"/>
        </row>
        <row r="317">
          <cell r="M317"/>
        </row>
        <row r="318">
          <cell r="M318"/>
        </row>
        <row r="319">
          <cell r="M319"/>
        </row>
        <row r="320">
          <cell r="M320"/>
        </row>
        <row r="321">
          <cell r="M321"/>
        </row>
        <row r="322">
          <cell r="M322"/>
        </row>
        <row r="323">
          <cell r="M323"/>
        </row>
        <row r="324">
          <cell r="M324"/>
        </row>
        <row r="325">
          <cell r="M325"/>
        </row>
        <row r="326">
          <cell r="M326"/>
        </row>
        <row r="327">
          <cell r="M327"/>
        </row>
        <row r="328">
          <cell r="M328"/>
        </row>
        <row r="329">
          <cell r="M329"/>
        </row>
        <row r="330">
          <cell r="M330"/>
        </row>
        <row r="331">
          <cell r="M331"/>
        </row>
        <row r="332">
          <cell r="M332"/>
        </row>
        <row r="333">
          <cell r="M333"/>
        </row>
        <row r="334">
          <cell r="M334"/>
        </row>
        <row r="335">
          <cell r="M335"/>
        </row>
        <row r="336">
          <cell r="M336"/>
        </row>
        <row r="337">
          <cell r="M337"/>
        </row>
        <row r="338">
          <cell r="M338"/>
        </row>
        <row r="339">
          <cell r="M339"/>
        </row>
        <row r="340">
          <cell r="M340"/>
        </row>
        <row r="341">
          <cell r="M341"/>
        </row>
        <row r="342">
          <cell r="M342"/>
        </row>
        <row r="343">
          <cell r="M343"/>
        </row>
        <row r="344">
          <cell r="M344"/>
        </row>
        <row r="345">
          <cell r="M345"/>
        </row>
        <row r="346">
          <cell r="M346"/>
        </row>
        <row r="347">
          <cell r="M347"/>
        </row>
        <row r="348">
          <cell r="M348"/>
        </row>
        <row r="349">
          <cell r="M349"/>
        </row>
        <row r="350">
          <cell r="M350"/>
        </row>
        <row r="351">
          <cell r="M351"/>
        </row>
        <row r="352">
          <cell r="M352"/>
        </row>
        <row r="353">
          <cell r="M353"/>
        </row>
        <row r="354">
          <cell r="M354"/>
        </row>
        <row r="355">
          <cell r="M355"/>
        </row>
        <row r="356">
          <cell r="M356"/>
        </row>
        <row r="357">
          <cell r="M357"/>
        </row>
        <row r="358">
          <cell r="M358"/>
        </row>
        <row r="359">
          <cell r="M359"/>
        </row>
        <row r="360">
          <cell r="M360"/>
        </row>
        <row r="361">
          <cell r="M361"/>
        </row>
        <row r="362">
          <cell r="M362"/>
        </row>
        <row r="363">
          <cell r="M363"/>
        </row>
        <row r="364">
          <cell r="M364"/>
        </row>
        <row r="365">
          <cell r="M365"/>
        </row>
        <row r="366">
          <cell r="M366"/>
        </row>
        <row r="367">
          <cell r="M367"/>
        </row>
        <row r="368">
          <cell r="M368"/>
        </row>
        <row r="369">
          <cell r="M369"/>
        </row>
        <row r="370">
          <cell r="M370"/>
        </row>
        <row r="371">
          <cell r="M371"/>
        </row>
        <row r="372">
          <cell r="M372"/>
        </row>
        <row r="373">
          <cell r="M373"/>
        </row>
        <row r="374">
          <cell r="M374"/>
        </row>
        <row r="375">
          <cell r="M375"/>
        </row>
        <row r="376">
          <cell r="M376"/>
        </row>
        <row r="377">
          <cell r="M377"/>
        </row>
        <row r="378">
          <cell r="M378"/>
        </row>
        <row r="379">
          <cell r="M379"/>
        </row>
        <row r="380">
          <cell r="M380"/>
        </row>
        <row r="381">
          <cell r="M381"/>
        </row>
        <row r="382">
          <cell r="M382"/>
        </row>
        <row r="383">
          <cell r="M383"/>
        </row>
        <row r="384">
          <cell r="M384"/>
        </row>
        <row r="385">
          <cell r="M385"/>
        </row>
        <row r="386">
          <cell r="M386"/>
        </row>
        <row r="387">
          <cell r="M387"/>
        </row>
        <row r="388">
          <cell r="M388"/>
        </row>
        <row r="389">
          <cell r="M389"/>
        </row>
        <row r="390">
          <cell r="M390"/>
        </row>
        <row r="391">
          <cell r="M391"/>
        </row>
        <row r="392">
          <cell r="M392"/>
        </row>
        <row r="393">
          <cell r="M393"/>
        </row>
        <row r="394">
          <cell r="M394"/>
        </row>
        <row r="395">
          <cell r="M395"/>
        </row>
        <row r="396">
          <cell r="M396"/>
        </row>
        <row r="397">
          <cell r="M397"/>
        </row>
        <row r="398">
          <cell r="M398"/>
        </row>
        <row r="399">
          <cell r="M399"/>
        </row>
        <row r="400">
          <cell r="M400"/>
        </row>
        <row r="401">
          <cell r="M401"/>
        </row>
        <row r="402">
          <cell r="M402"/>
        </row>
        <row r="403">
          <cell r="M403"/>
        </row>
        <row r="404">
          <cell r="M404"/>
        </row>
        <row r="405">
          <cell r="M405"/>
        </row>
        <row r="406">
          <cell r="M406"/>
        </row>
        <row r="407">
          <cell r="M407"/>
        </row>
        <row r="408">
          <cell r="M408"/>
        </row>
        <row r="409">
          <cell r="M409"/>
        </row>
        <row r="410">
          <cell r="M410"/>
        </row>
        <row r="411">
          <cell r="M411"/>
        </row>
        <row r="412">
          <cell r="M412"/>
        </row>
        <row r="413">
          <cell r="M413"/>
        </row>
        <row r="414">
          <cell r="M414"/>
        </row>
        <row r="415">
          <cell r="M415"/>
        </row>
        <row r="416">
          <cell r="M416"/>
        </row>
        <row r="417">
          <cell r="M417"/>
        </row>
        <row r="418">
          <cell r="M418"/>
        </row>
        <row r="419">
          <cell r="M419"/>
        </row>
        <row r="420">
          <cell r="M420"/>
        </row>
        <row r="421">
          <cell r="M421"/>
        </row>
        <row r="422">
          <cell r="M422"/>
        </row>
        <row r="423">
          <cell r="M423"/>
        </row>
        <row r="424">
          <cell r="M424"/>
        </row>
        <row r="425">
          <cell r="M425"/>
        </row>
        <row r="426">
          <cell r="M426"/>
        </row>
        <row r="427">
          <cell r="M427"/>
        </row>
        <row r="428">
          <cell r="M428"/>
        </row>
        <row r="429">
          <cell r="M429"/>
        </row>
        <row r="430">
          <cell r="M430"/>
        </row>
        <row r="431">
          <cell r="M431"/>
        </row>
        <row r="432">
          <cell r="M432"/>
        </row>
        <row r="433">
          <cell r="M433"/>
        </row>
        <row r="434">
          <cell r="M434"/>
        </row>
        <row r="435">
          <cell r="M435"/>
        </row>
        <row r="436">
          <cell r="M436"/>
        </row>
        <row r="437">
          <cell r="M437"/>
        </row>
        <row r="438">
          <cell r="M438"/>
        </row>
        <row r="439">
          <cell r="M439"/>
        </row>
        <row r="440">
          <cell r="M440"/>
        </row>
        <row r="441">
          <cell r="M441"/>
        </row>
        <row r="442">
          <cell r="M442"/>
        </row>
        <row r="443">
          <cell r="M443"/>
        </row>
        <row r="444">
          <cell r="M444"/>
        </row>
        <row r="445">
          <cell r="M445"/>
        </row>
        <row r="446">
          <cell r="M446"/>
        </row>
        <row r="447">
          <cell r="M447"/>
        </row>
        <row r="448">
          <cell r="M448"/>
        </row>
        <row r="449">
          <cell r="M449"/>
        </row>
        <row r="450">
          <cell r="M450"/>
        </row>
        <row r="451">
          <cell r="M451"/>
        </row>
        <row r="452">
          <cell r="M452"/>
        </row>
        <row r="453">
          <cell r="M453"/>
        </row>
        <row r="454">
          <cell r="M454"/>
        </row>
        <row r="455">
          <cell r="M455"/>
        </row>
        <row r="456">
          <cell r="M456"/>
        </row>
        <row r="457">
          <cell r="M457"/>
        </row>
        <row r="458">
          <cell r="M458"/>
        </row>
        <row r="459">
          <cell r="M459"/>
        </row>
        <row r="460">
          <cell r="M460"/>
        </row>
        <row r="461">
          <cell r="M461"/>
        </row>
        <row r="462">
          <cell r="M462"/>
        </row>
        <row r="463">
          <cell r="M463"/>
        </row>
        <row r="464">
          <cell r="M464"/>
        </row>
        <row r="465">
          <cell r="M465"/>
        </row>
        <row r="466">
          <cell r="M466"/>
        </row>
        <row r="467">
          <cell r="M467"/>
        </row>
        <row r="468">
          <cell r="M468"/>
        </row>
        <row r="469">
          <cell r="M469"/>
        </row>
        <row r="470">
          <cell r="M470"/>
        </row>
        <row r="471">
          <cell r="M471"/>
        </row>
        <row r="472">
          <cell r="M472"/>
        </row>
        <row r="473">
          <cell r="M473"/>
        </row>
        <row r="474">
          <cell r="M474"/>
        </row>
        <row r="475">
          <cell r="M475"/>
        </row>
        <row r="476">
          <cell r="M476"/>
        </row>
        <row r="477">
          <cell r="M477"/>
        </row>
        <row r="478">
          <cell r="M478"/>
        </row>
        <row r="479">
          <cell r="M479"/>
        </row>
        <row r="480">
          <cell r="M480"/>
        </row>
        <row r="481">
          <cell r="M481"/>
        </row>
        <row r="482">
          <cell r="M482"/>
        </row>
        <row r="483">
          <cell r="M483"/>
        </row>
        <row r="484">
          <cell r="M484"/>
        </row>
        <row r="485">
          <cell r="M485"/>
        </row>
        <row r="486">
          <cell r="M486"/>
        </row>
        <row r="487">
          <cell r="M487"/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Y60"/>
  <sheetViews>
    <sheetView workbookViewId="0"/>
  </sheetViews>
  <sheetFormatPr defaultColWidth="11.5703125" defaultRowHeight="23.25" x14ac:dyDescent="0.35"/>
  <cols>
    <col min="1" max="1" width="31.5703125" style="47" bestFit="1" customWidth="1"/>
    <col min="2" max="2" width="19" style="47" customWidth="1"/>
    <col min="3" max="3" width="18.140625" style="47" bestFit="1" customWidth="1"/>
    <col min="4" max="4" width="27.5703125" style="47" bestFit="1" customWidth="1"/>
    <col min="5" max="6" width="16.28515625" style="47" bestFit="1" customWidth="1"/>
    <col min="7" max="7" width="18.140625" style="47" bestFit="1" customWidth="1"/>
    <col min="8" max="8" width="13.140625" style="102" bestFit="1" customWidth="1"/>
    <col min="9" max="9" width="27.5703125" style="103" bestFit="1" customWidth="1"/>
    <col min="10" max="10" width="16.28515625" style="103" bestFit="1" customWidth="1"/>
    <col min="11" max="12" width="18.140625" style="103" bestFit="1" customWidth="1"/>
    <col min="13" max="13" width="16.28515625" style="103" bestFit="1" customWidth="1"/>
    <col min="14" max="14" width="18.140625" style="104" bestFit="1" customWidth="1"/>
    <col min="15" max="15" width="18.140625" style="103" bestFit="1" customWidth="1"/>
    <col min="16" max="16" width="13.140625" style="51" bestFit="1" customWidth="1"/>
    <col min="17" max="17" width="16.28515625" style="51" bestFit="1" customWidth="1"/>
    <col min="18" max="18" width="12" style="51" bestFit="1" customWidth="1"/>
    <col min="19" max="19" width="18.140625" style="51" bestFit="1" customWidth="1"/>
    <col min="20" max="20" width="10.140625" style="47" bestFit="1" customWidth="1"/>
    <col min="21" max="21" width="16.28515625" style="47" bestFit="1" customWidth="1"/>
    <col min="22" max="22" width="25.42578125" style="51" bestFit="1" customWidth="1"/>
    <col min="23" max="23" width="18.85546875" style="51" bestFit="1" customWidth="1"/>
    <col min="24" max="24" width="17.7109375" style="51" bestFit="1" customWidth="1"/>
    <col min="25" max="25" width="25.42578125" style="51" bestFit="1" customWidth="1"/>
    <col min="26" max="16384" width="11.5703125" style="51"/>
  </cols>
  <sheetData>
    <row r="1" spans="1:25" s="5" customFormat="1" ht="24" thickBot="1" x14ac:dyDescent="0.25">
      <c r="A1" s="2" t="s">
        <v>4</v>
      </c>
      <c r="B1" s="3" t="s">
        <v>39</v>
      </c>
      <c r="C1" s="4"/>
      <c r="D1" s="256" t="s">
        <v>29</v>
      </c>
      <c r="E1" s="257"/>
      <c r="F1" s="257"/>
      <c r="G1" s="258"/>
      <c r="I1" s="256" t="s">
        <v>30</v>
      </c>
      <c r="J1" s="257"/>
      <c r="K1" s="257"/>
      <c r="L1" s="258" t="s">
        <v>12</v>
      </c>
      <c r="M1" s="6"/>
      <c r="N1" s="6"/>
      <c r="O1" s="6"/>
      <c r="P1" s="6"/>
      <c r="Q1" s="6"/>
      <c r="R1" s="6"/>
      <c r="S1" s="6"/>
      <c r="T1" s="7"/>
      <c r="U1" s="7"/>
    </row>
    <row r="2" spans="1:25" s="5" customFormat="1" ht="47.25" thickBot="1" x14ac:dyDescent="0.25">
      <c r="A2" s="8" t="s">
        <v>0</v>
      </c>
      <c r="B2" s="9" t="s">
        <v>36</v>
      </c>
      <c r="C2" s="4"/>
      <c r="D2" s="10" t="s">
        <v>20</v>
      </c>
      <c r="E2" s="11" t="s">
        <v>19</v>
      </c>
      <c r="F2" s="10" t="s">
        <v>21</v>
      </c>
      <c r="G2" s="12" t="s">
        <v>1</v>
      </c>
      <c r="I2" s="10" t="s">
        <v>20</v>
      </c>
      <c r="J2" s="11" t="s">
        <v>19</v>
      </c>
      <c r="K2" s="10" t="s">
        <v>21</v>
      </c>
      <c r="L2" s="12" t="s">
        <v>1</v>
      </c>
      <c r="M2" s="6"/>
      <c r="N2" s="6"/>
      <c r="O2" s="6"/>
      <c r="P2" s="6"/>
      <c r="Q2" s="6"/>
      <c r="R2" s="6"/>
      <c r="S2" s="6"/>
      <c r="T2" s="7"/>
      <c r="U2" s="7"/>
    </row>
    <row r="3" spans="1:25" s="5" customFormat="1" x14ac:dyDescent="0.2">
      <c r="A3" s="13"/>
      <c r="B3" s="14"/>
      <c r="C3" s="15"/>
      <c r="D3" s="16" t="s">
        <v>13</v>
      </c>
      <c r="E3" s="17">
        <v>29081</v>
      </c>
      <c r="F3" s="18">
        <f>E3-B14</f>
        <v>0</v>
      </c>
      <c r="G3" s="19">
        <f>C31</f>
        <v>22576.639999999999</v>
      </c>
      <c r="I3" s="16" t="s">
        <v>13</v>
      </c>
      <c r="J3" s="17">
        <v>29081</v>
      </c>
      <c r="K3" s="18">
        <f>J3-B37</f>
        <v>0</v>
      </c>
      <c r="L3" s="19">
        <f>C54</f>
        <v>29081</v>
      </c>
      <c r="M3" s="6"/>
      <c r="N3" s="6"/>
      <c r="O3" s="6"/>
      <c r="P3" s="6"/>
      <c r="Q3" s="6"/>
      <c r="R3" s="6"/>
      <c r="S3" s="6"/>
      <c r="T3" s="7"/>
      <c r="U3" s="7"/>
    </row>
    <row r="4" spans="1:25" s="5" customFormat="1" x14ac:dyDescent="0.2">
      <c r="A4" s="8" t="s">
        <v>5</v>
      </c>
      <c r="B4" s="20" t="s">
        <v>38</v>
      </c>
      <c r="D4" s="21" t="s">
        <v>17</v>
      </c>
      <c r="E4" s="22">
        <v>2529</v>
      </c>
      <c r="F4" s="23">
        <f>E4-D14</f>
        <v>0</v>
      </c>
      <c r="G4" s="24">
        <f>E31</f>
        <v>1797</v>
      </c>
      <c r="I4" s="21" t="s">
        <v>17</v>
      </c>
      <c r="J4" s="22">
        <v>2529</v>
      </c>
      <c r="K4" s="23">
        <f>J4-D37</f>
        <v>0</v>
      </c>
      <c r="L4" s="24">
        <f>E54</f>
        <v>2529</v>
      </c>
      <c r="M4" s="6"/>
      <c r="N4" s="6"/>
      <c r="O4" s="6"/>
      <c r="P4" s="6"/>
      <c r="Q4" s="6"/>
      <c r="R4" s="6"/>
      <c r="S4" s="6"/>
      <c r="T4" s="7"/>
      <c r="U4" s="7"/>
    </row>
    <row r="5" spans="1:25" s="5" customFormat="1" x14ac:dyDescent="0.2">
      <c r="A5" s="8" t="s">
        <v>2</v>
      </c>
      <c r="B5" s="25" t="s">
        <v>37</v>
      </c>
      <c r="C5" s="26"/>
      <c r="D5" s="27" t="s">
        <v>24</v>
      </c>
      <c r="E5" s="28">
        <v>24484</v>
      </c>
      <c r="F5" s="29">
        <f>E5-F14</f>
        <v>0</v>
      </c>
      <c r="G5" s="30">
        <f>G31</f>
        <v>16623.080000000002</v>
      </c>
      <c r="I5" s="27" t="s">
        <v>24</v>
      </c>
      <c r="J5" s="28">
        <v>24484</v>
      </c>
      <c r="K5" s="29">
        <f>J5-F37</f>
        <v>0</v>
      </c>
      <c r="L5" s="30">
        <f>G54</f>
        <v>24484</v>
      </c>
      <c r="M5" s="6"/>
      <c r="N5" s="6"/>
      <c r="O5" s="6"/>
      <c r="P5" s="6"/>
      <c r="Q5" s="6"/>
      <c r="R5" s="6"/>
      <c r="S5" s="6"/>
      <c r="T5" s="7"/>
      <c r="U5" s="7"/>
    </row>
    <row r="6" spans="1:25" s="5" customFormat="1" x14ac:dyDescent="0.2">
      <c r="A6" s="8" t="s">
        <v>8</v>
      </c>
      <c r="B6" s="31"/>
      <c r="C6" s="26"/>
      <c r="D6" s="27" t="s">
        <v>25</v>
      </c>
      <c r="F6" s="29"/>
      <c r="G6" s="30"/>
      <c r="I6" s="27" t="s">
        <v>25</v>
      </c>
      <c r="K6" s="29"/>
      <c r="L6" s="30"/>
      <c r="M6" s="6"/>
      <c r="N6" s="6"/>
      <c r="O6" s="6"/>
      <c r="P6" s="6"/>
      <c r="Q6" s="6"/>
      <c r="R6" s="6"/>
      <c r="S6" s="6"/>
      <c r="T6" s="7"/>
      <c r="U6" s="7"/>
    </row>
    <row r="7" spans="1:25" s="5" customFormat="1" x14ac:dyDescent="0.2">
      <c r="A7" s="8"/>
      <c r="B7" s="31"/>
      <c r="C7" s="26"/>
      <c r="D7" s="27" t="s">
        <v>26</v>
      </c>
      <c r="E7" s="28"/>
      <c r="F7" s="29"/>
      <c r="G7" s="30"/>
      <c r="I7" s="27" t="s">
        <v>26</v>
      </c>
      <c r="J7" s="28"/>
      <c r="K7" s="29"/>
      <c r="L7" s="30"/>
      <c r="M7" s="6"/>
      <c r="N7" s="6"/>
      <c r="O7" s="6"/>
      <c r="P7" s="6"/>
      <c r="Q7" s="6"/>
      <c r="R7" s="6"/>
      <c r="S7" s="6"/>
      <c r="T7" s="7"/>
      <c r="U7" s="7"/>
    </row>
    <row r="8" spans="1:25" s="5" customFormat="1" x14ac:dyDescent="0.2">
      <c r="A8" s="8" t="s">
        <v>31</v>
      </c>
      <c r="B8" s="31" t="s">
        <v>35</v>
      </c>
      <c r="C8" s="32"/>
      <c r="D8" s="33" t="s">
        <v>18</v>
      </c>
      <c r="E8" s="28">
        <v>13476</v>
      </c>
      <c r="F8" s="29">
        <f>E8-N14</f>
        <v>0</v>
      </c>
      <c r="G8" s="30">
        <f>O31</f>
        <v>359.99999999999989</v>
      </c>
      <c r="I8" s="33" t="s">
        <v>18</v>
      </c>
      <c r="J8" s="28"/>
      <c r="K8" s="29" t="s">
        <v>22</v>
      </c>
      <c r="L8" s="30" t="s">
        <v>22</v>
      </c>
      <c r="M8" s="34"/>
      <c r="N8" s="34"/>
      <c r="O8" s="34"/>
      <c r="P8" s="253"/>
      <c r="Q8" s="253"/>
      <c r="R8" s="34"/>
      <c r="S8" s="34"/>
      <c r="T8" s="35"/>
      <c r="U8" s="35"/>
    </row>
    <row r="9" spans="1:25" s="5" customFormat="1" x14ac:dyDescent="0.2">
      <c r="B9" s="36"/>
      <c r="C9" s="37"/>
      <c r="D9" s="38" t="s">
        <v>32</v>
      </c>
      <c r="E9" s="28">
        <v>40430</v>
      </c>
      <c r="F9" s="39">
        <f>E9-R14</f>
        <v>0</v>
      </c>
      <c r="G9" s="40">
        <f>S31</f>
        <v>40430</v>
      </c>
      <c r="I9" s="38" t="s">
        <v>32</v>
      </c>
      <c r="J9" s="28">
        <v>13476</v>
      </c>
      <c r="K9" s="39">
        <f>J9-N37</f>
        <v>0</v>
      </c>
      <c r="L9" s="40">
        <f>O54</f>
        <v>13476</v>
      </c>
      <c r="M9" s="41"/>
      <c r="N9" s="42"/>
      <c r="O9" s="42"/>
      <c r="P9" s="42"/>
      <c r="Q9" s="43"/>
      <c r="R9" s="43"/>
      <c r="S9" s="44"/>
      <c r="T9" s="45"/>
      <c r="U9" s="45"/>
    </row>
    <row r="10" spans="1:25" ht="24" thickBot="1" x14ac:dyDescent="0.4">
      <c r="A10" s="46"/>
      <c r="D10" s="48"/>
      <c r="E10" s="49"/>
      <c r="F10" s="49" t="s">
        <v>22</v>
      </c>
      <c r="G10" s="50" t="s">
        <v>22</v>
      </c>
      <c r="H10" s="47"/>
      <c r="I10" s="48"/>
      <c r="J10" s="49"/>
      <c r="K10" s="49" t="s">
        <v>22</v>
      </c>
      <c r="L10" s="50">
        <f>S54</f>
        <v>0</v>
      </c>
      <c r="M10" s="51"/>
      <c r="N10" s="51"/>
      <c r="O10" s="51"/>
    </row>
    <row r="11" spans="1:25" ht="24" thickBot="1" x14ac:dyDescent="0.4">
      <c r="A11" s="46"/>
      <c r="D11" s="52" t="s">
        <v>23</v>
      </c>
      <c r="E11" s="53"/>
      <c r="F11" s="53">
        <f>SUM(E3:E10)-E11</f>
        <v>110000</v>
      </c>
      <c r="G11" s="54"/>
      <c r="H11" s="47"/>
      <c r="I11" s="52" t="s">
        <v>23</v>
      </c>
      <c r="J11" s="53"/>
      <c r="K11" s="53">
        <f>SUM(J3:J10)-J11</f>
        <v>69570</v>
      </c>
      <c r="L11" s="54"/>
      <c r="M11" s="51"/>
      <c r="N11" s="51"/>
      <c r="O11" s="51"/>
    </row>
    <row r="12" spans="1:25" ht="24" thickBot="1" x14ac:dyDescent="0.4">
      <c r="D12" s="55"/>
      <c r="E12" s="56"/>
      <c r="F12" s="57"/>
      <c r="H12" s="55"/>
      <c r="I12" s="58"/>
      <c r="J12" s="58"/>
      <c r="K12" s="45"/>
      <c r="L12" s="45"/>
      <c r="M12" s="45"/>
      <c r="N12" s="45"/>
      <c r="O12" s="45"/>
      <c r="P12" s="45"/>
      <c r="Q12" s="45"/>
      <c r="R12" s="45"/>
    </row>
    <row r="13" spans="1:25" s="64" customFormat="1" ht="40.9" customHeight="1" thickBot="1" x14ac:dyDescent="0.25">
      <c r="A13" s="59" t="s">
        <v>14</v>
      </c>
      <c r="B13" s="259" t="s">
        <v>13</v>
      </c>
      <c r="C13" s="260"/>
      <c r="D13" s="261" t="s">
        <v>7</v>
      </c>
      <c r="E13" s="260"/>
      <c r="F13" s="262" t="s">
        <v>47</v>
      </c>
      <c r="G13" s="255"/>
      <c r="H13" s="254" t="s">
        <v>48</v>
      </c>
      <c r="I13" s="255"/>
      <c r="J13" s="254" t="s">
        <v>49</v>
      </c>
      <c r="K13" s="255"/>
      <c r="L13" s="254" t="s">
        <v>50</v>
      </c>
      <c r="M13" s="255"/>
      <c r="N13" s="263" t="s">
        <v>51</v>
      </c>
      <c r="O13" s="264"/>
      <c r="P13" s="265" t="s">
        <v>52</v>
      </c>
      <c r="Q13" s="264"/>
      <c r="R13" s="268" t="s">
        <v>53</v>
      </c>
      <c r="S13" s="267"/>
      <c r="T13" s="266" t="s">
        <v>54</v>
      </c>
      <c r="U13" s="267"/>
      <c r="V13" s="60" t="s">
        <v>15</v>
      </c>
      <c r="W13" s="61" t="s">
        <v>3</v>
      </c>
      <c r="X13" s="62" t="s">
        <v>9</v>
      </c>
      <c r="Y13" s="63" t="s">
        <v>6</v>
      </c>
    </row>
    <row r="14" spans="1:25" x14ac:dyDescent="0.35">
      <c r="A14" s="65" t="s">
        <v>27</v>
      </c>
      <c r="B14" s="66">
        <f>E3</f>
        <v>29081</v>
      </c>
      <c r="C14" s="67" t="s">
        <v>1</v>
      </c>
      <c r="D14" s="66">
        <f>E4</f>
        <v>2529</v>
      </c>
      <c r="E14" s="67" t="s">
        <v>1</v>
      </c>
      <c r="F14" s="68">
        <f>E5</f>
        <v>24484</v>
      </c>
      <c r="G14" s="67" t="s">
        <v>1</v>
      </c>
      <c r="H14" s="69">
        <f>F14*0.08</f>
        <v>1958.72</v>
      </c>
      <c r="I14" s="69" t="s">
        <v>1</v>
      </c>
      <c r="J14" s="69">
        <f>F14-H32-L32</f>
        <v>23989</v>
      </c>
      <c r="K14" s="69" t="s">
        <v>1</v>
      </c>
      <c r="L14" s="69">
        <f>F14*0.15</f>
        <v>3672.6</v>
      </c>
      <c r="M14" s="69" t="s">
        <v>1</v>
      </c>
      <c r="N14" s="70">
        <f>E8</f>
        <v>13476</v>
      </c>
      <c r="O14" s="71" t="s">
        <v>1</v>
      </c>
      <c r="P14" s="70">
        <f>N14*0.08</f>
        <v>1078.08</v>
      </c>
      <c r="Q14" s="67" t="s">
        <v>1</v>
      </c>
      <c r="R14" s="66">
        <f>E9</f>
        <v>40430</v>
      </c>
      <c r="S14" s="67" t="s">
        <v>1</v>
      </c>
      <c r="T14" s="66">
        <f>R14*0.08</f>
        <v>3234.4</v>
      </c>
      <c r="U14" s="67" t="s">
        <v>1</v>
      </c>
      <c r="V14" s="72"/>
      <c r="W14" s="73"/>
      <c r="X14" s="73"/>
      <c r="Y14" s="74"/>
    </row>
    <row r="15" spans="1:25" x14ac:dyDescent="0.35">
      <c r="A15" s="75" t="s">
        <v>40</v>
      </c>
      <c r="B15" s="76"/>
      <c r="C15" s="77">
        <f>B14-B15</f>
        <v>29081</v>
      </c>
      <c r="D15" s="76">
        <v>244</v>
      </c>
      <c r="E15" s="77">
        <f>D14-D15</f>
        <v>2285</v>
      </c>
      <c r="F15" s="76">
        <v>165</v>
      </c>
      <c r="G15" s="77">
        <f>F14-F15</f>
        <v>24319</v>
      </c>
      <c r="H15" s="78">
        <v>165</v>
      </c>
      <c r="I15" s="77">
        <f>H14-H15</f>
        <v>1793.72</v>
      </c>
      <c r="J15" s="78"/>
      <c r="K15" s="77">
        <f>J14-J15</f>
        <v>23989</v>
      </c>
      <c r="L15" s="78"/>
      <c r="M15" s="77">
        <f>L14-L15</f>
        <v>3672.6</v>
      </c>
      <c r="N15" s="76">
        <v>6106.21</v>
      </c>
      <c r="O15" s="79">
        <f>N14-N15</f>
        <v>7369.79</v>
      </c>
      <c r="P15" s="78">
        <v>360</v>
      </c>
      <c r="Q15" s="79">
        <f>P14-P15</f>
        <v>718.07999999999993</v>
      </c>
      <c r="R15" s="80"/>
      <c r="S15" s="81"/>
      <c r="T15" s="80"/>
      <c r="U15" s="81"/>
      <c r="V15" s="82">
        <f t="shared" ref="V15:V31" si="0">B15+D15+F15+N15+R15</f>
        <v>6515.21</v>
      </c>
      <c r="W15" s="83" t="s">
        <v>41</v>
      </c>
      <c r="X15" s="84" t="s">
        <v>42</v>
      </c>
      <c r="Y15" s="85" t="s">
        <v>43</v>
      </c>
    </row>
    <row r="16" spans="1:25" x14ac:dyDescent="0.35">
      <c r="A16" s="75" t="s">
        <v>44</v>
      </c>
      <c r="B16" s="76"/>
      <c r="C16" s="77">
        <f t="shared" ref="C16:C31" si="1">C15-B16</f>
        <v>29081</v>
      </c>
      <c r="D16" s="76">
        <v>244</v>
      </c>
      <c r="E16" s="77">
        <f>E15-D16</f>
        <v>2041</v>
      </c>
      <c r="F16" s="76">
        <v>7530.92</v>
      </c>
      <c r="G16" s="77">
        <f>G15-F16</f>
        <v>16788.080000000002</v>
      </c>
      <c r="H16" s="78">
        <v>165</v>
      </c>
      <c r="I16" s="77">
        <f>I15-H16</f>
        <v>1628.72</v>
      </c>
      <c r="J16" s="78">
        <v>7365.92</v>
      </c>
      <c r="K16" s="77">
        <f>K15-J16</f>
        <v>16623.080000000002</v>
      </c>
      <c r="L16" s="78"/>
      <c r="M16" s="77">
        <f>M15-L16</f>
        <v>3672.6</v>
      </c>
      <c r="N16" s="76">
        <v>6106.21</v>
      </c>
      <c r="O16" s="79">
        <f>O15-N16</f>
        <v>1263.58</v>
      </c>
      <c r="P16" s="78">
        <v>360</v>
      </c>
      <c r="Q16" s="79">
        <f>Q15-P16</f>
        <v>358.07999999999993</v>
      </c>
      <c r="R16" s="80"/>
      <c r="S16" s="81"/>
      <c r="T16" s="80"/>
      <c r="U16" s="81"/>
      <c r="V16" s="82">
        <f t="shared" si="0"/>
        <v>13881.130000000001</v>
      </c>
      <c r="W16" s="86">
        <v>43050</v>
      </c>
      <c r="X16" s="87" t="s">
        <v>46</v>
      </c>
      <c r="Y16" s="88" t="s">
        <v>45</v>
      </c>
    </row>
    <row r="17" spans="1:25" x14ac:dyDescent="0.35">
      <c r="A17" s="75" t="s">
        <v>55</v>
      </c>
      <c r="B17" s="76">
        <v>4842.63</v>
      </c>
      <c r="C17" s="77">
        <f t="shared" si="1"/>
        <v>24238.37</v>
      </c>
      <c r="D17" s="76">
        <v>244</v>
      </c>
      <c r="E17" s="77">
        <f t="shared" ref="E17:E31" si="2">E16-D17</f>
        <v>1797</v>
      </c>
      <c r="F17" s="76">
        <v>165</v>
      </c>
      <c r="G17" s="77">
        <f t="shared" ref="G17:G31" si="3">G16-F17</f>
        <v>16623.080000000002</v>
      </c>
      <c r="H17" s="78">
        <v>165</v>
      </c>
      <c r="I17" s="77">
        <f t="shared" ref="I17:I31" si="4">I16-H17</f>
        <v>1463.72</v>
      </c>
      <c r="J17" s="78"/>
      <c r="K17" s="77">
        <f t="shared" ref="K17:K31" si="5">K16-J17</f>
        <v>16623.080000000002</v>
      </c>
      <c r="L17" s="78"/>
      <c r="M17" s="77">
        <f t="shared" ref="M17:M31" si="6">M16-L17</f>
        <v>3672.6</v>
      </c>
      <c r="N17" s="76">
        <v>903.58</v>
      </c>
      <c r="O17" s="79">
        <f t="shared" ref="O17:O31" si="7">O16-N17</f>
        <v>359.99999999999989</v>
      </c>
      <c r="P17" s="78">
        <v>358.08</v>
      </c>
      <c r="Q17" s="79">
        <f t="shared" ref="Q17:Q31" si="8">Q16-P17</f>
        <v>0</v>
      </c>
      <c r="R17" s="80"/>
      <c r="S17" s="81"/>
      <c r="T17" s="80"/>
      <c r="U17" s="81"/>
      <c r="V17" s="82">
        <f t="shared" si="0"/>
        <v>6155.21</v>
      </c>
      <c r="W17" s="83" t="s">
        <v>56</v>
      </c>
      <c r="X17" s="89" t="s">
        <v>57</v>
      </c>
      <c r="Y17" s="85"/>
    </row>
    <row r="18" spans="1:25" x14ac:dyDescent="0.35">
      <c r="A18" s="75" t="s">
        <v>58</v>
      </c>
      <c r="B18" s="76">
        <v>1661.73</v>
      </c>
      <c r="C18" s="77">
        <f t="shared" si="1"/>
        <v>22576.639999999999</v>
      </c>
      <c r="D18" s="76"/>
      <c r="E18" s="77">
        <f t="shared" si="2"/>
        <v>1797</v>
      </c>
      <c r="F18" s="76"/>
      <c r="G18" s="77">
        <f t="shared" si="3"/>
        <v>16623.080000000002</v>
      </c>
      <c r="H18" s="78"/>
      <c r="I18" s="77">
        <f t="shared" si="4"/>
        <v>1463.72</v>
      </c>
      <c r="J18" s="78"/>
      <c r="K18" s="77">
        <f t="shared" si="5"/>
        <v>16623.080000000002</v>
      </c>
      <c r="L18" s="78"/>
      <c r="M18" s="77">
        <f t="shared" si="6"/>
        <v>3672.6</v>
      </c>
      <c r="N18" s="90"/>
      <c r="O18" s="79">
        <f t="shared" si="7"/>
        <v>359.99999999999989</v>
      </c>
      <c r="P18" s="90"/>
      <c r="Q18" s="79">
        <f t="shared" si="8"/>
        <v>0</v>
      </c>
      <c r="R18" s="76"/>
      <c r="S18" s="79">
        <f>R14-R18</f>
        <v>40430</v>
      </c>
      <c r="T18" s="78"/>
      <c r="U18" s="79">
        <f>T14-T18</f>
        <v>3234.4</v>
      </c>
      <c r="V18" s="82">
        <f t="shared" si="0"/>
        <v>1661.73</v>
      </c>
      <c r="W18" s="83" t="s">
        <v>56</v>
      </c>
      <c r="X18" s="89" t="s">
        <v>57</v>
      </c>
      <c r="Y18" s="91"/>
    </row>
    <row r="19" spans="1:25" x14ac:dyDescent="0.35">
      <c r="A19" s="75"/>
      <c r="B19" s="76"/>
      <c r="C19" s="77">
        <f t="shared" si="1"/>
        <v>22576.639999999999</v>
      </c>
      <c r="D19" s="76"/>
      <c r="E19" s="77">
        <f t="shared" si="2"/>
        <v>1797</v>
      </c>
      <c r="F19" s="76"/>
      <c r="G19" s="77">
        <f t="shared" si="3"/>
        <v>16623.080000000002</v>
      </c>
      <c r="H19" s="78"/>
      <c r="I19" s="77">
        <f t="shared" si="4"/>
        <v>1463.72</v>
      </c>
      <c r="J19" s="78"/>
      <c r="K19" s="77">
        <f t="shared" si="5"/>
        <v>16623.080000000002</v>
      </c>
      <c r="L19" s="78"/>
      <c r="M19" s="77">
        <f t="shared" si="6"/>
        <v>3672.6</v>
      </c>
      <c r="N19" s="90"/>
      <c r="O19" s="79">
        <f t="shared" si="7"/>
        <v>359.99999999999989</v>
      </c>
      <c r="P19" s="90"/>
      <c r="Q19" s="79">
        <f t="shared" si="8"/>
        <v>0</v>
      </c>
      <c r="R19" s="76"/>
      <c r="S19" s="79">
        <f>S18-R19</f>
        <v>40430</v>
      </c>
      <c r="T19" s="78"/>
      <c r="U19" s="79">
        <f>U18-T19</f>
        <v>3234.4</v>
      </c>
      <c r="V19" s="82">
        <f t="shared" si="0"/>
        <v>0</v>
      </c>
      <c r="W19" s="91"/>
      <c r="X19" s="91"/>
      <c r="Y19" s="91"/>
    </row>
    <row r="20" spans="1:25" x14ac:dyDescent="0.35">
      <c r="A20" s="75"/>
      <c r="B20" s="76"/>
      <c r="C20" s="77">
        <f t="shared" si="1"/>
        <v>22576.639999999999</v>
      </c>
      <c r="D20" s="76"/>
      <c r="E20" s="77">
        <f t="shared" si="2"/>
        <v>1797</v>
      </c>
      <c r="F20" s="76"/>
      <c r="G20" s="77">
        <f t="shared" si="3"/>
        <v>16623.080000000002</v>
      </c>
      <c r="H20" s="78"/>
      <c r="I20" s="77">
        <f t="shared" si="4"/>
        <v>1463.72</v>
      </c>
      <c r="J20" s="78"/>
      <c r="K20" s="77">
        <f t="shared" si="5"/>
        <v>16623.080000000002</v>
      </c>
      <c r="L20" s="78"/>
      <c r="M20" s="77">
        <f t="shared" si="6"/>
        <v>3672.6</v>
      </c>
      <c r="N20" s="90"/>
      <c r="O20" s="79">
        <f t="shared" si="7"/>
        <v>359.99999999999989</v>
      </c>
      <c r="P20" s="90"/>
      <c r="Q20" s="79">
        <f t="shared" si="8"/>
        <v>0</v>
      </c>
      <c r="R20" s="76"/>
      <c r="S20" s="79">
        <f t="shared" ref="S20:S31" si="9">S19-R20</f>
        <v>40430</v>
      </c>
      <c r="T20" s="78"/>
      <c r="U20" s="79">
        <f t="shared" ref="U20:U31" si="10">U19-T20</f>
        <v>3234.4</v>
      </c>
      <c r="V20" s="82">
        <f t="shared" si="0"/>
        <v>0</v>
      </c>
      <c r="W20" s="91"/>
      <c r="X20" s="91"/>
      <c r="Y20" s="91"/>
    </row>
    <row r="21" spans="1:25" x14ac:dyDescent="0.35">
      <c r="A21" s="75"/>
      <c r="B21" s="76"/>
      <c r="C21" s="77">
        <f t="shared" si="1"/>
        <v>22576.639999999999</v>
      </c>
      <c r="D21" s="76"/>
      <c r="E21" s="77">
        <f t="shared" si="2"/>
        <v>1797</v>
      </c>
      <c r="F21" s="76"/>
      <c r="G21" s="77">
        <f t="shared" si="3"/>
        <v>16623.080000000002</v>
      </c>
      <c r="H21" s="78"/>
      <c r="I21" s="77">
        <f t="shared" si="4"/>
        <v>1463.72</v>
      </c>
      <c r="J21" s="78"/>
      <c r="K21" s="77">
        <f t="shared" si="5"/>
        <v>16623.080000000002</v>
      </c>
      <c r="L21" s="78"/>
      <c r="M21" s="77">
        <f t="shared" si="6"/>
        <v>3672.6</v>
      </c>
      <c r="N21" s="90"/>
      <c r="O21" s="79">
        <f t="shared" si="7"/>
        <v>359.99999999999989</v>
      </c>
      <c r="P21" s="90"/>
      <c r="Q21" s="79">
        <f t="shared" si="8"/>
        <v>0</v>
      </c>
      <c r="R21" s="76"/>
      <c r="S21" s="79">
        <f t="shared" si="9"/>
        <v>40430</v>
      </c>
      <c r="T21" s="78"/>
      <c r="U21" s="79">
        <f t="shared" si="10"/>
        <v>3234.4</v>
      </c>
      <c r="V21" s="82">
        <f t="shared" si="0"/>
        <v>0</v>
      </c>
      <c r="W21" s="91"/>
      <c r="X21" s="91"/>
      <c r="Y21" s="91"/>
    </row>
    <row r="22" spans="1:25" x14ac:dyDescent="0.35">
      <c r="A22" s="75"/>
      <c r="B22" s="76"/>
      <c r="C22" s="77">
        <f t="shared" si="1"/>
        <v>22576.639999999999</v>
      </c>
      <c r="D22" s="76"/>
      <c r="E22" s="77">
        <f t="shared" si="2"/>
        <v>1797</v>
      </c>
      <c r="F22" s="76"/>
      <c r="G22" s="77">
        <f t="shared" si="3"/>
        <v>16623.080000000002</v>
      </c>
      <c r="H22" s="78"/>
      <c r="I22" s="77">
        <f t="shared" si="4"/>
        <v>1463.72</v>
      </c>
      <c r="J22" s="78"/>
      <c r="K22" s="77">
        <f t="shared" si="5"/>
        <v>16623.080000000002</v>
      </c>
      <c r="L22" s="78"/>
      <c r="M22" s="77">
        <f t="shared" si="6"/>
        <v>3672.6</v>
      </c>
      <c r="N22" s="90"/>
      <c r="O22" s="79">
        <f t="shared" si="7"/>
        <v>359.99999999999989</v>
      </c>
      <c r="P22" s="90"/>
      <c r="Q22" s="79">
        <f t="shared" si="8"/>
        <v>0</v>
      </c>
      <c r="R22" s="76"/>
      <c r="S22" s="79">
        <f t="shared" si="9"/>
        <v>40430</v>
      </c>
      <c r="T22" s="78"/>
      <c r="U22" s="79">
        <f t="shared" si="10"/>
        <v>3234.4</v>
      </c>
      <c r="V22" s="82">
        <f t="shared" si="0"/>
        <v>0</v>
      </c>
      <c r="W22" s="91"/>
      <c r="X22" s="91"/>
      <c r="Y22" s="91"/>
    </row>
    <row r="23" spans="1:25" x14ac:dyDescent="0.35">
      <c r="A23" s="75"/>
      <c r="B23" s="76"/>
      <c r="C23" s="77">
        <f t="shared" si="1"/>
        <v>22576.639999999999</v>
      </c>
      <c r="D23" s="76"/>
      <c r="E23" s="77">
        <f t="shared" si="2"/>
        <v>1797</v>
      </c>
      <c r="F23" s="76"/>
      <c r="G23" s="77">
        <f t="shared" si="3"/>
        <v>16623.080000000002</v>
      </c>
      <c r="H23" s="78"/>
      <c r="I23" s="77">
        <f t="shared" si="4"/>
        <v>1463.72</v>
      </c>
      <c r="J23" s="78"/>
      <c r="K23" s="77">
        <f t="shared" si="5"/>
        <v>16623.080000000002</v>
      </c>
      <c r="L23" s="78"/>
      <c r="M23" s="77">
        <f t="shared" si="6"/>
        <v>3672.6</v>
      </c>
      <c r="N23" s="90"/>
      <c r="O23" s="79">
        <f t="shared" si="7"/>
        <v>359.99999999999989</v>
      </c>
      <c r="P23" s="90"/>
      <c r="Q23" s="79">
        <f t="shared" si="8"/>
        <v>0</v>
      </c>
      <c r="R23" s="76"/>
      <c r="S23" s="79">
        <f t="shared" si="9"/>
        <v>40430</v>
      </c>
      <c r="T23" s="78"/>
      <c r="U23" s="79">
        <f t="shared" si="10"/>
        <v>3234.4</v>
      </c>
      <c r="V23" s="82">
        <f t="shared" si="0"/>
        <v>0</v>
      </c>
      <c r="W23" s="91"/>
      <c r="X23" s="91"/>
      <c r="Y23" s="91"/>
    </row>
    <row r="24" spans="1:25" x14ac:dyDescent="0.35">
      <c r="A24" s="75"/>
      <c r="B24" s="76"/>
      <c r="C24" s="77">
        <f t="shared" si="1"/>
        <v>22576.639999999999</v>
      </c>
      <c r="D24" s="76"/>
      <c r="E24" s="77">
        <f t="shared" si="2"/>
        <v>1797</v>
      </c>
      <c r="F24" s="76"/>
      <c r="G24" s="77">
        <f t="shared" si="3"/>
        <v>16623.080000000002</v>
      </c>
      <c r="H24" s="78"/>
      <c r="I24" s="77">
        <f t="shared" si="4"/>
        <v>1463.72</v>
      </c>
      <c r="J24" s="78"/>
      <c r="K24" s="77">
        <f t="shared" si="5"/>
        <v>16623.080000000002</v>
      </c>
      <c r="L24" s="78"/>
      <c r="M24" s="77">
        <f t="shared" si="6"/>
        <v>3672.6</v>
      </c>
      <c r="N24" s="90"/>
      <c r="O24" s="79">
        <f t="shared" si="7"/>
        <v>359.99999999999989</v>
      </c>
      <c r="P24" s="90"/>
      <c r="Q24" s="79">
        <f t="shared" si="8"/>
        <v>0</v>
      </c>
      <c r="R24" s="76"/>
      <c r="S24" s="79">
        <f t="shared" si="9"/>
        <v>40430</v>
      </c>
      <c r="T24" s="78"/>
      <c r="U24" s="79">
        <f t="shared" si="10"/>
        <v>3234.4</v>
      </c>
      <c r="V24" s="82">
        <f t="shared" si="0"/>
        <v>0</v>
      </c>
      <c r="W24" s="91"/>
      <c r="X24" s="91"/>
      <c r="Y24" s="91"/>
    </row>
    <row r="25" spans="1:25" x14ac:dyDescent="0.35">
      <c r="A25" s="75"/>
      <c r="B25" s="76"/>
      <c r="C25" s="77">
        <f t="shared" si="1"/>
        <v>22576.639999999999</v>
      </c>
      <c r="D25" s="76"/>
      <c r="E25" s="77">
        <f t="shared" si="2"/>
        <v>1797</v>
      </c>
      <c r="F25" s="76"/>
      <c r="G25" s="77">
        <f t="shared" si="3"/>
        <v>16623.080000000002</v>
      </c>
      <c r="H25" s="78"/>
      <c r="I25" s="77">
        <f t="shared" si="4"/>
        <v>1463.72</v>
      </c>
      <c r="J25" s="78"/>
      <c r="K25" s="77">
        <f t="shared" si="5"/>
        <v>16623.080000000002</v>
      </c>
      <c r="L25" s="78"/>
      <c r="M25" s="77">
        <f t="shared" si="6"/>
        <v>3672.6</v>
      </c>
      <c r="N25" s="90"/>
      <c r="O25" s="79">
        <f t="shared" si="7"/>
        <v>359.99999999999989</v>
      </c>
      <c r="P25" s="90"/>
      <c r="Q25" s="79">
        <f t="shared" si="8"/>
        <v>0</v>
      </c>
      <c r="R25" s="76"/>
      <c r="S25" s="79">
        <f t="shared" si="9"/>
        <v>40430</v>
      </c>
      <c r="T25" s="78"/>
      <c r="U25" s="79">
        <f t="shared" si="10"/>
        <v>3234.4</v>
      </c>
      <c r="V25" s="82">
        <f t="shared" si="0"/>
        <v>0</v>
      </c>
      <c r="W25" s="91"/>
      <c r="X25" s="91"/>
      <c r="Y25" s="91"/>
    </row>
    <row r="26" spans="1:25" x14ac:dyDescent="0.35">
      <c r="A26" s="75"/>
      <c r="B26" s="76"/>
      <c r="C26" s="77">
        <f t="shared" si="1"/>
        <v>22576.639999999999</v>
      </c>
      <c r="D26" s="76"/>
      <c r="E26" s="77">
        <f t="shared" si="2"/>
        <v>1797</v>
      </c>
      <c r="F26" s="76"/>
      <c r="G26" s="77">
        <f t="shared" si="3"/>
        <v>16623.080000000002</v>
      </c>
      <c r="H26" s="78"/>
      <c r="I26" s="77">
        <f t="shared" si="4"/>
        <v>1463.72</v>
      </c>
      <c r="J26" s="78"/>
      <c r="K26" s="77">
        <f t="shared" si="5"/>
        <v>16623.080000000002</v>
      </c>
      <c r="L26" s="78"/>
      <c r="M26" s="77">
        <f t="shared" si="6"/>
        <v>3672.6</v>
      </c>
      <c r="N26" s="90"/>
      <c r="O26" s="79">
        <f t="shared" si="7"/>
        <v>359.99999999999989</v>
      </c>
      <c r="P26" s="90"/>
      <c r="Q26" s="79">
        <f t="shared" si="8"/>
        <v>0</v>
      </c>
      <c r="R26" s="76"/>
      <c r="S26" s="79">
        <f t="shared" si="9"/>
        <v>40430</v>
      </c>
      <c r="T26" s="78"/>
      <c r="U26" s="79">
        <f t="shared" si="10"/>
        <v>3234.4</v>
      </c>
      <c r="V26" s="82">
        <f t="shared" si="0"/>
        <v>0</v>
      </c>
      <c r="W26" s="91"/>
      <c r="X26" s="91"/>
      <c r="Y26" s="91"/>
    </row>
    <row r="27" spans="1:25" x14ac:dyDescent="0.35">
      <c r="A27" s="75"/>
      <c r="B27" s="76"/>
      <c r="C27" s="77">
        <f t="shared" si="1"/>
        <v>22576.639999999999</v>
      </c>
      <c r="D27" s="76"/>
      <c r="E27" s="77">
        <f t="shared" si="2"/>
        <v>1797</v>
      </c>
      <c r="F27" s="76"/>
      <c r="G27" s="77">
        <f t="shared" si="3"/>
        <v>16623.080000000002</v>
      </c>
      <c r="H27" s="78"/>
      <c r="I27" s="77">
        <f t="shared" si="4"/>
        <v>1463.72</v>
      </c>
      <c r="J27" s="78"/>
      <c r="K27" s="77">
        <f t="shared" si="5"/>
        <v>16623.080000000002</v>
      </c>
      <c r="L27" s="78"/>
      <c r="M27" s="77">
        <f t="shared" si="6"/>
        <v>3672.6</v>
      </c>
      <c r="N27" s="90"/>
      <c r="O27" s="79">
        <f t="shared" si="7"/>
        <v>359.99999999999989</v>
      </c>
      <c r="P27" s="90"/>
      <c r="Q27" s="79">
        <f t="shared" si="8"/>
        <v>0</v>
      </c>
      <c r="R27" s="76"/>
      <c r="S27" s="79">
        <f t="shared" si="9"/>
        <v>40430</v>
      </c>
      <c r="T27" s="78"/>
      <c r="U27" s="79">
        <f t="shared" si="10"/>
        <v>3234.4</v>
      </c>
      <c r="V27" s="82">
        <f t="shared" si="0"/>
        <v>0</v>
      </c>
      <c r="W27" s="91"/>
      <c r="X27" s="91"/>
      <c r="Y27" s="91"/>
    </row>
    <row r="28" spans="1:25" x14ac:dyDescent="0.35">
      <c r="A28" s="75"/>
      <c r="B28" s="76"/>
      <c r="C28" s="77">
        <f t="shared" si="1"/>
        <v>22576.639999999999</v>
      </c>
      <c r="D28" s="76"/>
      <c r="E28" s="77">
        <f t="shared" si="2"/>
        <v>1797</v>
      </c>
      <c r="F28" s="76"/>
      <c r="G28" s="77">
        <f t="shared" si="3"/>
        <v>16623.080000000002</v>
      </c>
      <c r="H28" s="78"/>
      <c r="I28" s="77">
        <f t="shared" si="4"/>
        <v>1463.72</v>
      </c>
      <c r="J28" s="78"/>
      <c r="K28" s="77">
        <f t="shared" si="5"/>
        <v>16623.080000000002</v>
      </c>
      <c r="L28" s="78"/>
      <c r="M28" s="77">
        <f t="shared" si="6"/>
        <v>3672.6</v>
      </c>
      <c r="N28" s="90"/>
      <c r="O28" s="79">
        <f t="shared" si="7"/>
        <v>359.99999999999989</v>
      </c>
      <c r="P28" s="90"/>
      <c r="Q28" s="79">
        <f t="shared" si="8"/>
        <v>0</v>
      </c>
      <c r="R28" s="76"/>
      <c r="S28" s="79">
        <f t="shared" si="9"/>
        <v>40430</v>
      </c>
      <c r="T28" s="78"/>
      <c r="U28" s="79">
        <f t="shared" si="10"/>
        <v>3234.4</v>
      </c>
      <c r="V28" s="82">
        <f t="shared" si="0"/>
        <v>0</v>
      </c>
      <c r="W28" s="91"/>
      <c r="X28" s="91"/>
      <c r="Y28" s="91"/>
    </row>
    <row r="29" spans="1:25" x14ac:dyDescent="0.35">
      <c r="A29" s="75"/>
      <c r="B29" s="76"/>
      <c r="C29" s="77">
        <f t="shared" si="1"/>
        <v>22576.639999999999</v>
      </c>
      <c r="D29" s="76"/>
      <c r="E29" s="77">
        <f t="shared" si="2"/>
        <v>1797</v>
      </c>
      <c r="F29" s="76"/>
      <c r="G29" s="77">
        <f t="shared" si="3"/>
        <v>16623.080000000002</v>
      </c>
      <c r="H29" s="78"/>
      <c r="I29" s="77">
        <f t="shared" si="4"/>
        <v>1463.72</v>
      </c>
      <c r="J29" s="78"/>
      <c r="K29" s="77">
        <f t="shared" si="5"/>
        <v>16623.080000000002</v>
      </c>
      <c r="L29" s="78"/>
      <c r="M29" s="77">
        <f t="shared" si="6"/>
        <v>3672.6</v>
      </c>
      <c r="N29" s="90"/>
      <c r="O29" s="79">
        <f t="shared" si="7"/>
        <v>359.99999999999989</v>
      </c>
      <c r="P29" s="90"/>
      <c r="Q29" s="79">
        <f t="shared" si="8"/>
        <v>0</v>
      </c>
      <c r="R29" s="76"/>
      <c r="S29" s="79">
        <f t="shared" si="9"/>
        <v>40430</v>
      </c>
      <c r="T29" s="78"/>
      <c r="U29" s="79">
        <f t="shared" si="10"/>
        <v>3234.4</v>
      </c>
      <c r="V29" s="82">
        <f t="shared" si="0"/>
        <v>0</v>
      </c>
      <c r="W29" s="91"/>
      <c r="X29" s="91"/>
      <c r="Y29" s="91"/>
    </row>
    <row r="30" spans="1:25" x14ac:dyDescent="0.35">
      <c r="A30" s="75"/>
      <c r="B30" s="76"/>
      <c r="C30" s="77">
        <f t="shared" si="1"/>
        <v>22576.639999999999</v>
      </c>
      <c r="D30" s="76"/>
      <c r="E30" s="77">
        <f t="shared" si="2"/>
        <v>1797</v>
      </c>
      <c r="F30" s="76"/>
      <c r="G30" s="77">
        <f t="shared" si="3"/>
        <v>16623.080000000002</v>
      </c>
      <c r="H30" s="78"/>
      <c r="I30" s="77">
        <f t="shared" si="4"/>
        <v>1463.72</v>
      </c>
      <c r="J30" s="78"/>
      <c r="K30" s="77">
        <f t="shared" si="5"/>
        <v>16623.080000000002</v>
      </c>
      <c r="L30" s="78"/>
      <c r="M30" s="77">
        <f t="shared" si="6"/>
        <v>3672.6</v>
      </c>
      <c r="N30" s="90"/>
      <c r="O30" s="79">
        <f t="shared" si="7"/>
        <v>359.99999999999989</v>
      </c>
      <c r="P30" s="90"/>
      <c r="Q30" s="79">
        <f t="shared" si="8"/>
        <v>0</v>
      </c>
      <c r="R30" s="76"/>
      <c r="S30" s="79">
        <f t="shared" si="9"/>
        <v>40430</v>
      </c>
      <c r="T30" s="78"/>
      <c r="U30" s="79">
        <f t="shared" si="10"/>
        <v>3234.4</v>
      </c>
      <c r="V30" s="82">
        <f t="shared" si="0"/>
        <v>0</v>
      </c>
      <c r="W30" s="91"/>
      <c r="X30" s="91"/>
      <c r="Y30" s="91"/>
    </row>
    <row r="31" spans="1:25" x14ac:dyDescent="0.35">
      <c r="A31" s="75"/>
      <c r="B31" s="76"/>
      <c r="C31" s="77">
        <f t="shared" si="1"/>
        <v>22576.639999999999</v>
      </c>
      <c r="D31" s="76"/>
      <c r="E31" s="77">
        <f t="shared" si="2"/>
        <v>1797</v>
      </c>
      <c r="F31" s="76"/>
      <c r="G31" s="77">
        <f t="shared" si="3"/>
        <v>16623.080000000002</v>
      </c>
      <c r="H31" s="78"/>
      <c r="I31" s="77">
        <f t="shared" si="4"/>
        <v>1463.72</v>
      </c>
      <c r="J31" s="78"/>
      <c r="K31" s="77">
        <f t="shared" si="5"/>
        <v>16623.080000000002</v>
      </c>
      <c r="L31" s="78"/>
      <c r="M31" s="77">
        <f t="shared" si="6"/>
        <v>3672.6</v>
      </c>
      <c r="N31" s="90"/>
      <c r="O31" s="79">
        <f t="shared" si="7"/>
        <v>359.99999999999989</v>
      </c>
      <c r="P31" s="90"/>
      <c r="Q31" s="79">
        <f t="shared" si="8"/>
        <v>0</v>
      </c>
      <c r="R31" s="76"/>
      <c r="S31" s="79">
        <f t="shared" si="9"/>
        <v>40430</v>
      </c>
      <c r="T31" s="78"/>
      <c r="U31" s="79">
        <f t="shared" si="10"/>
        <v>3234.4</v>
      </c>
      <c r="V31" s="82">
        <f t="shared" si="0"/>
        <v>0</v>
      </c>
      <c r="W31" s="91"/>
      <c r="X31" s="91"/>
      <c r="Y31" s="91"/>
    </row>
    <row r="32" spans="1:25" ht="24" thickBot="1" x14ac:dyDescent="0.4">
      <c r="A32" s="92" t="s">
        <v>16</v>
      </c>
      <c r="B32" s="93">
        <f>SUM(B15:B31)</f>
        <v>6504.3600000000006</v>
      </c>
      <c r="C32" s="93"/>
      <c r="D32" s="93">
        <f>SUM(D15:D31)</f>
        <v>732</v>
      </c>
      <c r="E32" s="93"/>
      <c r="F32" s="93">
        <f>SUM(F15:F31)</f>
        <v>7860.92</v>
      </c>
      <c r="G32" s="93"/>
      <c r="H32" s="93">
        <f>SUM(H15:H31)</f>
        <v>495</v>
      </c>
      <c r="I32" s="93"/>
      <c r="J32" s="93">
        <f>SUM(J15:J31)</f>
        <v>7365.92</v>
      </c>
      <c r="K32" s="93"/>
      <c r="L32" s="93">
        <f>SUM(L15:L31)</f>
        <v>0</v>
      </c>
      <c r="M32" s="93"/>
      <c r="N32" s="94">
        <f>SUM(N15:N31)</f>
        <v>13116</v>
      </c>
      <c r="O32" s="95"/>
      <c r="P32" s="94">
        <f>SUM(P15:P31)</f>
        <v>1078.08</v>
      </c>
      <c r="Q32" s="94"/>
      <c r="R32" s="94">
        <f>SUM(R15:R31)</f>
        <v>0</v>
      </c>
      <c r="S32" s="95"/>
      <c r="T32" s="94">
        <f>SUM(T15:T31)</f>
        <v>0</v>
      </c>
      <c r="U32" s="96"/>
      <c r="V32" s="97">
        <f>SUM(V15:V31)</f>
        <v>28213.279999999999</v>
      </c>
      <c r="W32" s="98"/>
      <c r="X32" s="98"/>
      <c r="Y32" s="98"/>
    </row>
    <row r="33" spans="1:25" ht="24" thickTop="1" x14ac:dyDescent="0.35">
      <c r="A33" s="99" t="s">
        <v>10</v>
      </c>
      <c r="B33" s="99"/>
      <c r="C33" s="99">
        <f>B14-B32</f>
        <v>22576.639999999999</v>
      </c>
      <c r="D33" s="99"/>
      <c r="E33" s="99">
        <f>D14-D32</f>
        <v>1797</v>
      </c>
      <c r="F33" s="99"/>
      <c r="G33" s="99">
        <f>F14-F32</f>
        <v>16623.080000000002</v>
      </c>
      <c r="H33" s="99"/>
      <c r="I33" s="99">
        <f>H14-H32</f>
        <v>1463.72</v>
      </c>
      <c r="J33" s="99"/>
      <c r="K33" s="99">
        <f>J14-J32</f>
        <v>16623.080000000002</v>
      </c>
      <c r="L33" s="99"/>
      <c r="M33" s="99">
        <f>L14-L32</f>
        <v>3672.6</v>
      </c>
      <c r="N33" s="99"/>
      <c r="O33" s="99">
        <f>N14-N32</f>
        <v>360</v>
      </c>
      <c r="P33" s="99"/>
      <c r="Q33" s="99">
        <f>P14-P32</f>
        <v>0</v>
      </c>
      <c r="R33" s="99"/>
      <c r="S33" s="99">
        <f>R14-R32</f>
        <v>40430</v>
      </c>
      <c r="T33" s="99"/>
      <c r="U33" s="99">
        <f>T14-T32</f>
        <v>3234.4</v>
      </c>
      <c r="V33" s="100">
        <f>N32+P32+R32+T32</f>
        <v>14194.08</v>
      </c>
      <c r="W33" s="101"/>
      <c r="X33" s="46"/>
      <c r="Y33" s="46"/>
    </row>
    <row r="34" spans="1:25" x14ac:dyDescent="0.35">
      <c r="A34" s="99" t="s">
        <v>11</v>
      </c>
      <c r="B34" s="99"/>
      <c r="C34" s="99">
        <f>C31-C33</f>
        <v>0</v>
      </c>
      <c r="D34" s="99"/>
      <c r="E34" s="99">
        <f>E31-E33</f>
        <v>0</v>
      </c>
      <c r="F34" s="99"/>
      <c r="G34" s="99">
        <f>G31-G33</f>
        <v>0</v>
      </c>
      <c r="H34" s="99"/>
      <c r="I34" s="99">
        <f>I31-I33</f>
        <v>0</v>
      </c>
      <c r="J34" s="99"/>
      <c r="K34" s="99">
        <f>K31-K33</f>
        <v>0</v>
      </c>
      <c r="L34" s="99"/>
      <c r="M34" s="99">
        <f>M31-M33</f>
        <v>0</v>
      </c>
      <c r="N34" s="99"/>
      <c r="O34" s="99">
        <f>O31-O33</f>
        <v>0</v>
      </c>
      <c r="P34" s="99"/>
      <c r="Q34" s="99">
        <f>Q31-Q33</f>
        <v>0</v>
      </c>
      <c r="R34" s="99"/>
      <c r="S34" s="99">
        <f>S31-S33</f>
        <v>0</v>
      </c>
      <c r="T34" s="99"/>
      <c r="U34" s="99">
        <f>U31-U33</f>
        <v>0</v>
      </c>
      <c r="V34" s="99">
        <f>V32-V33</f>
        <v>14019.199999999999</v>
      </c>
      <c r="W34" s="101"/>
      <c r="X34" s="46"/>
      <c r="Y34" s="46"/>
    </row>
    <row r="35" spans="1:25" ht="24" thickBot="1" x14ac:dyDescent="0.4">
      <c r="B35" s="102"/>
      <c r="C35" s="103"/>
      <c r="D35" s="102"/>
      <c r="E35" s="103"/>
      <c r="F35" s="103"/>
      <c r="G35" s="103"/>
      <c r="H35" s="103"/>
      <c r="N35" s="102"/>
      <c r="P35" s="103"/>
      <c r="Q35" s="103"/>
      <c r="R35" s="103"/>
      <c r="S35" s="103"/>
      <c r="T35" s="104"/>
      <c r="U35" s="103"/>
      <c r="X35" s="47"/>
      <c r="Y35" s="47"/>
    </row>
    <row r="36" spans="1:25" ht="43.15" customHeight="1" thickBot="1" x14ac:dyDescent="0.4">
      <c r="A36" s="59" t="s">
        <v>14</v>
      </c>
      <c r="B36" s="259" t="s">
        <v>13</v>
      </c>
      <c r="C36" s="260"/>
      <c r="D36" s="261" t="s">
        <v>7</v>
      </c>
      <c r="E36" s="260"/>
      <c r="F36" s="262" t="s">
        <v>47</v>
      </c>
      <c r="G36" s="255"/>
      <c r="H36" s="254" t="s">
        <v>48</v>
      </c>
      <c r="I36" s="255"/>
      <c r="J36" s="254" t="s">
        <v>49</v>
      </c>
      <c r="K36" s="255"/>
      <c r="L36" s="254" t="s">
        <v>50</v>
      </c>
      <c r="M36" s="255"/>
      <c r="N36" s="263" t="s">
        <v>33</v>
      </c>
      <c r="O36" s="264"/>
      <c r="P36" s="265" t="s">
        <v>34</v>
      </c>
      <c r="Q36" s="264"/>
      <c r="R36" s="268"/>
      <c r="S36" s="267"/>
      <c r="T36" s="266"/>
      <c r="U36" s="267"/>
      <c r="V36" s="60" t="s">
        <v>15</v>
      </c>
      <c r="W36" s="61" t="s">
        <v>3</v>
      </c>
      <c r="X36" s="62" t="s">
        <v>9</v>
      </c>
      <c r="Y36" s="63" t="s">
        <v>6</v>
      </c>
    </row>
    <row r="37" spans="1:25" x14ac:dyDescent="0.35">
      <c r="A37" s="65" t="s">
        <v>28</v>
      </c>
      <c r="B37" s="70">
        <f>J3</f>
        <v>29081</v>
      </c>
      <c r="C37" s="71" t="s">
        <v>1</v>
      </c>
      <c r="D37" s="70">
        <f>J4</f>
        <v>2529</v>
      </c>
      <c r="E37" s="71" t="s">
        <v>1</v>
      </c>
      <c r="F37" s="105">
        <f>J5</f>
        <v>24484</v>
      </c>
      <c r="G37" s="71" t="s">
        <v>1</v>
      </c>
      <c r="H37" s="106">
        <f>F37*0.08</f>
        <v>1958.72</v>
      </c>
      <c r="I37" s="71" t="s">
        <v>1</v>
      </c>
      <c r="J37" s="69">
        <f>F37*0.85</f>
        <v>20811.399999999998</v>
      </c>
      <c r="K37" s="69" t="s">
        <v>1</v>
      </c>
      <c r="L37" s="69">
        <f>F37*0.15</f>
        <v>3672.6</v>
      </c>
      <c r="M37" s="69" t="s">
        <v>1</v>
      </c>
      <c r="N37" s="70">
        <f>J9</f>
        <v>13476</v>
      </c>
      <c r="O37" s="71" t="s">
        <v>1</v>
      </c>
      <c r="P37" s="70">
        <f>N37*0.08</f>
        <v>1078.08</v>
      </c>
      <c r="Q37" s="67" t="s">
        <v>1</v>
      </c>
      <c r="R37" s="66">
        <f>J10</f>
        <v>0</v>
      </c>
      <c r="S37" s="67" t="s">
        <v>1</v>
      </c>
      <c r="T37" s="66">
        <f>R37*0.08</f>
        <v>0</v>
      </c>
      <c r="U37" s="67" t="s">
        <v>1</v>
      </c>
      <c r="V37" s="72"/>
      <c r="W37" s="107"/>
      <c r="X37" s="107"/>
      <c r="Y37" s="108"/>
    </row>
    <row r="38" spans="1:25" x14ac:dyDescent="0.35">
      <c r="A38" s="75"/>
      <c r="B38" s="76"/>
      <c r="C38" s="77">
        <f>B37-B38</f>
        <v>29081</v>
      </c>
      <c r="D38" s="76"/>
      <c r="E38" s="77">
        <f>D37-D38</f>
        <v>2529</v>
      </c>
      <c r="F38" s="76"/>
      <c r="G38" s="77">
        <f>F37-F38</f>
        <v>24484</v>
      </c>
      <c r="H38" s="78"/>
      <c r="I38" s="77">
        <f>H37-H38</f>
        <v>1958.72</v>
      </c>
      <c r="J38" s="78"/>
      <c r="K38" s="77">
        <f>J37-J38</f>
        <v>20811.399999999998</v>
      </c>
      <c r="L38" s="78"/>
      <c r="M38" s="77">
        <f>L37-L38</f>
        <v>3672.6</v>
      </c>
      <c r="N38" s="76"/>
      <c r="O38" s="79">
        <f>N37-N38</f>
        <v>13476</v>
      </c>
      <c r="P38" s="78"/>
      <c r="Q38" s="79">
        <f>P37-P38</f>
        <v>1078.08</v>
      </c>
      <c r="R38" s="109"/>
      <c r="S38" s="79">
        <f>R37-R38</f>
        <v>0</v>
      </c>
      <c r="T38" s="109"/>
      <c r="U38" s="79">
        <f>T37-T38</f>
        <v>0</v>
      </c>
      <c r="V38" s="82">
        <f t="shared" ref="V38:V54" si="11">B38+D38+F38+N38+R38</f>
        <v>0</v>
      </c>
      <c r="W38" s="83"/>
      <c r="X38" s="89"/>
      <c r="Y38" s="85"/>
    </row>
    <row r="39" spans="1:25" x14ac:dyDescent="0.35">
      <c r="A39" s="75"/>
      <c r="B39" s="76"/>
      <c r="C39" s="77">
        <f t="shared" ref="C39:C54" si="12">C38-B39</f>
        <v>29081</v>
      </c>
      <c r="D39" s="76"/>
      <c r="E39" s="77">
        <f>E38-D39</f>
        <v>2529</v>
      </c>
      <c r="F39" s="76"/>
      <c r="G39" s="77">
        <f>G38-F39</f>
        <v>24484</v>
      </c>
      <c r="H39" s="78"/>
      <c r="I39" s="77">
        <f>I38-H39</f>
        <v>1958.72</v>
      </c>
      <c r="J39" s="78"/>
      <c r="K39" s="77">
        <f>K38-J39</f>
        <v>20811.399999999998</v>
      </c>
      <c r="L39" s="78"/>
      <c r="M39" s="77">
        <f>M38-L39</f>
        <v>3672.6</v>
      </c>
      <c r="N39" s="76"/>
      <c r="O39" s="79">
        <f>O38-N39</f>
        <v>13476</v>
      </c>
      <c r="P39" s="78"/>
      <c r="Q39" s="79">
        <f>Q38-P39</f>
        <v>1078.08</v>
      </c>
      <c r="R39" s="109"/>
      <c r="S39" s="79">
        <f>S38-R39</f>
        <v>0</v>
      </c>
      <c r="T39" s="109"/>
      <c r="U39" s="79">
        <f>U38-T39</f>
        <v>0</v>
      </c>
      <c r="V39" s="82">
        <f t="shared" si="11"/>
        <v>0</v>
      </c>
      <c r="W39" s="83"/>
      <c r="X39" s="89"/>
      <c r="Y39" s="85"/>
    </row>
    <row r="40" spans="1:25" x14ac:dyDescent="0.35">
      <c r="A40" s="75"/>
      <c r="B40" s="76"/>
      <c r="C40" s="77">
        <f t="shared" si="12"/>
        <v>29081</v>
      </c>
      <c r="D40" s="76"/>
      <c r="E40" s="77">
        <f t="shared" ref="E40:E54" si="13">E39-D40</f>
        <v>2529</v>
      </c>
      <c r="F40" s="76"/>
      <c r="G40" s="77">
        <f t="shared" ref="G40:G54" si="14">G39-F40</f>
        <v>24484</v>
      </c>
      <c r="H40" s="78"/>
      <c r="I40" s="77">
        <f t="shared" ref="I40:I54" si="15">I39-H40</f>
        <v>1958.72</v>
      </c>
      <c r="J40" s="78"/>
      <c r="K40" s="77">
        <f t="shared" ref="K40:K54" si="16">K39-J40</f>
        <v>20811.399999999998</v>
      </c>
      <c r="L40" s="78"/>
      <c r="M40" s="77">
        <f t="shared" ref="M40:M54" si="17">M39-L40</f>
        <v>3672.6</v>
      </c>
      <c r="N40" s="76"/>
      <c r="O40" s="79">
        <f t="shared" ref="O40:O54" si="18">O39-N40</f>
        <v>13476</v>
      </c>
      <c r="P40" s="78"/>
      <c r="Q40" s="79">
        <f t="shared" ref="Q40:Q54" si="19">Q39-P40</f>
        <v>1078.08</v>
      </c>
      <c r="R40" s="109"/>
      <c r="S40" s="79">
        <f t="shared" ref="S40:S54" si="20">S39-R40</f>
        <v>0</v>
      </c>
      <c r="T40" s="109"/>
      <c r="U40" s="79">
        <f>U39-T40</f>
        <v>0</v>
      </c>
      <c r="V40" s="82">
        <f t="shared" si="11"/>
        <v>0</v>
      </c>
      <c r="W40" s="83"/>
      <c r="X40" s="89"/>
      <c r="Y40" s="85"/>
    </row>
    <row r="41" spans="1:25" x14ac:dyDescent="0.35">
      <c r="A41" s="75"/>
      <c r="B41" s="76"/>
      <c r="C41" s="77">
        <f t="shared" si="12"/>
        <v>29081</v>
      </c>
      <c r="D41" s="76"/>
      <c r="E41" s="77">
        <f t="shared" si="13"/>
        <v>2529</v>
      </c>
      <c r="F41" s="76"/>
      <c r="G41" s="77">
        <f t="shared" si="14"/>
        <v>24484</v>
      </c>
      <c r="H41" s="78"/>
      <c r="I41" s="77">
        <f t="shared" si="15"/>
        <v>1958.72</v>
      </c>
      <c r="J41" s="78"/>
      <c r="K41" s="77">
        <f t="shared" si="16"/>
        <v>20811.399999999998</v>
      </c>
      <c r="L41" s="78"/>
      <c r="M41" s="77">
        <f t="shared" si="17"/>
        <v>3672.6</v>
      </c>
      <c r="N41" s="80"/>
      <c r="O41" s="79">
        <f t="shared" si="18"/>
        <v>13476</v>
      </c>
      <c r="P41" s="80"/>
      <c r="Q41" s="79">
        <f t="shared" si="19"/>
        <v>1078.08</v>
      </c>
      <c r="R41" s="76"/>
      <c r="S41" s="79">
        <f t="shared" si="20"/>
        <v>0</v>
      </c>
      <c r="T41" s="78"/>
      <c r="U41" s="79">
        <f>T37-T41</f>
        <v>0</v>
      </c>
      <c r="V41" s="82">
        <f t="shared" si="11"/>
        <v>0</v>
      </c>
      <c r="W41" s="91"/>
      <c r="X41" s="91"/>
      <c r="Y41" s="91"/>
    </row>
    <row r="42" spans="1:25" x14ac:dyDescent="0.35">
      <c r="A42" s="75"/>
      <c r="B42" s="76"/>
      <c r="C42" s="77">
        <f t="shared" si="12"/>
        <v>29081</v>
      </c>
      <c r="D42" s="76"/>
      <c r="E42" s="77">
        <f t="shared" si="13"/>
        <v>2529</v>
      </c>
      <c r="F42" s="76"/>
      <c r="G42" s="77">
        <f t="shared" si="14"/>
        <v>24484</v>
      </c>
      <c r="H42" s="78"/>
      <c r="I42" s="77">
        <f t="shared" si="15"/>
        <v>1958.72</v>
      </c>
      <c r="J42" s="78"/>
      <c r="K42" s="77">
        <f t="shared" si="16"/>
        <v>20811.399999999998</v>
      </c>
      <c r="L42" s="78"/>
      <c r="M42" s="77">
        <f t="shared" si="17"/>
        <v>3672.6</v>
      </c>
      <c r="N42" s="80"/>
      <c r="O42" s="79">
        <f t="shared" si="18"/>
        <v>13476</v>
      </c>
      <c r="P42" s="80"/>
      <c r="Q42" s="79">
        <f t="shared" si="19"/>
        <v>1078.08</v>
      </c>
      <c r="R42" s="76"/>
      <c r="S42" s="79">
        <f t="shared" si="20"/>
        <v>0</v>
      </c>
      <c r="T42" s="78"/>
      <c r="U42" s="79">
        <f>U41-T42</f>
        <v>0</v>
      </c>
      <c r="V42" s="82">
        <f t="shared" si="11"/>
        <v>0</v>
      </c>
      <c r="W42" s="91"/>
      <c r="X42" s="91"/>
      <c r="Y42" s="91"/>
    </row>
    <row r="43" spans="1:25" x14ac:dyDescent="0.35">
      <c r="A43" s="75"/>
      <c r="B43" s="76"/>
      <c r="C43" s="77">
        <f t="shared" si="12"/>
        <v>29081</v>
      </c>
      <c r="D43" s="76"/>
      <c r="E43" s="77">
        <f t="shared" si="13"/>
        <v>2529</v>
      </c>
      <c r="F43" s="76"/>
      <c r="G43" s="77">
        <f t="shared" si="14"/>
        <v>24484</v>
      </c>
      <c r="H43" s="78"/>
      <c r="I43" s="77">
        <f t="shared" si="15"/>
        <v>1958.72</v>
      </c>
      <c r="J43" s="78"/>
      <c r="K43" s="77">
        <f t="shared" si="16"/>
        <v>20811.399999999998</v>
      </c>
      <c r="L43" s="78"/>
      <c r="M43" s="77">
        <f t="shared" si="17"/>
        <v>3672.6</v>
      </c>
      <c r="N43" s="80"/>
      <c r="O43" s="79">
        <f t="shared" si="18"/>
        <v>13476</v>
      </c>
      <c r="P43" s="80"/>
      <c r="Q43" s="79">
        <f t="shared" si="19"/>
        <v>1078.08</v>
      </c>
      <c r="R43" s="76"/>
      <c r="S43" s="79">
        <f t="shared" si="20"/>
        <v>0</v>
      </c>
      <c r="T43" s="78"/>
      <c r="U43" s="79">
        <f t="shared" ref="U43:U54" si="21">U42-T43</f>
        <v>0</v>
      </c>
      <c r="V43" s="82">
        <f t="shared" si="11"/>
        <v>0</v>
      </c>
      <c r="W43" s="91"/>
      <c r="X43" s="91"/>
      <c r="Y43" s="91"/>
    </row>
    <row r="44" spans="1:25" x14ac:dyDescent="0.35">
      <c r="A44" s="75"/>
      <c r="B44" s="76"/>
      <c r="C44" s="77">
        <f t="shared" si="12"/>
        <v>29081</v>
      </c>
      <c r="D44" s="76"/>
      <c r="E44" s="77">
        <f t="shared" si="13"/>
        <v>2529</v>
      </c>
      <c r="F44" s="76"/>
      <c r="G44" s="77">
        <f t="shared" si="14"/>
        <v>24484</v>
      </c>
      <c r="H44" s="78"/>
      <c r="I44" s="77">
        <f t="shared" si="15"/>
        <v>1958.72</v>
      </c>
      <c r="J44" s="78"/>
      <c r="K44" s="77">
        <f t="shared" si="16"/>
        <v>20811.399999999998</v>
      </c>
      <c r="L44" s="78"/>
      <c r="M44" s="77">
        <f t="shared" si="17"/>
        <v>3672.6</v>
      </c>
      <c r="N44" s="80"/>
      <c r="O44" s="79">
        <f t="shared" si="18"/>
        <v>13476</v>
      </c>
      <c r="P44" s="80"/>
      <c r="Q44" s="79">
        <f t="shared" si="19"/>
        <v>1078.08</v>
      </c>
      <c r="R44" s="76"/>
      <c r="S44" s="79">
        <f t="shared" si="20"/>
        <v>0</v>
      </c>
      <c r="T44" s="78"/>
      <c r="U44" s="79">
        <f t="shared" si="21"/>
        <v>0</v>
      </c>
      <c r="V44" s="82">
        <f t="shared" si="11"/>
        <v>0</v>
      </c>
      <c r="W44" s="91"/>
      <c r="X44" s="91"/>
      <c r="Y44" s="91"/>
    </row>
    <row r="45" spans="1:25" x14ac:dyDescent="0.35">
      <c r="A45" s="75"/>
      <c r="B45" s="76"/>
      <c r="C45" s="77">
        <f t="shared" si="12"/>
        <v>29081</v>
      </c>
      <c r="D45" s="76"/>
      <c r="E45" s="77">
        <f t="shared" si="13"/>
        <v>2529</v>
      </c>
      <c r="F45" s="76"/>
      <c r="G45" s="77">
        <f t="shared" si="14"/>
        <v>24484</v>
      </c>
      <c r="H45" s="78"/>
      <c r="I45" s="77">
        <f t="shared" si="15"/>
        <v>1958.72</v>
      </c>
      <c r="J45" s="78"/>
      <c r="K45" s="77">
        <f t="shared" si="16"/>
        <v>20811.399999999998</v>
      </c>
      <c r="L45" s="78"/>
      <c r="M45" s="77">
        <f t="shared" si="17"/>
        <v>3672.6</v>
      </c>
      <c r="N45" s="80"/>
      <c r="O45" s="79">
        <f t="shared" si="18"/>
        <v>13476</v>
      </c>
      <c r="P45" s="80"/>
      <c r="Q45" s="79">
        <f t="shared" si="19"/>
        <v>1078.08</v>
      </c>
      <c r="R45" s="76"/>
      <c r="S45" s="79">
        <f t="shared" si="20"/>
        <v>0</v>
      </c>
      <c r="T45" s="78"/>
      <c r="U45" s="79">
        <f t="shared" si="21"/>
        <v>0</v>
      </c>
      <c r="V45" s="82">
        <f t="shared" si="11"/>
        <v>0</v>
      </c>
      <c r="W45" s="91"/>
      <c r="X45" s="91"/>
      <c r="Y45" s="91"/>
    </row>
    <row r="46" spans="1:25" x14ac:dyDescent="0.35">
      <c r="A46" s="75"/>
      <c r="B46" s="76"/>
      <c r="C46" s="77">
        <f t="shared" si="12"/>
        <v>29081</v>
      </c>
      <c r="D46" s="76"/>
      <c r="E46" s="77">
        <f t="shared" si="13"/>
        <v>2529</v>
      </c>
      <c r="F46" s="76"/>
      <c r="G46" s="77">
        <f t="shared" si="14"/>
        <v>24484</v>
      </c>
      <c r="H46" s="78"/>
      <c r="I46" s="77">
        <f t="shared" si="15"/>
        <v>1958.72</v>
      </c>
      <c r="J46" s="78"/>
      <c r="K46" s="77">
        <f t="shared" si="16"/>
        <v>20811.399999999998</v>
      </c>
      <c r="L46" s="78"/>
      <c r="M46" s="77">
        <f t="shared" si="17"/>
        <v>3672.6</v>
      </c>
      <c r="N46" s="80"/>
      <c r="O46" s="79">
        <f t="shared" si="18"/>
        <v>13476</v>
      </c>
      <c r="P46" s="80"/>
      <c r="Q46" s="79">
        <f t="shared" si="19"/>
        <v>1078.08</v>
      </c>
      <c r="R46" s="76"/>
      <c r="S46" s="79">
        <f t="shared" si="20"/>
        <v>0</v>
      </c>
      <c r="T46" s="78"/>
      <c r="U46" s="79">
        <f t="shared" si="21"/>
        <v>0</v>
      </c>
      <c r="V46" s="82">
        <f t="shared" si="11"/>
        <v>0</v>
      </c>
      <c r="W46" s="91"/>
      <c r="X46" s="91"/>
      <c r="Y46" s="91"/>
    </row>
    <row r="47" spans="1:25" x14ac:dyDescent="0.35">
      <c r="A47" s="75"/>
      <c r="B47" s="76"/>
      <c r="C47" s="77">
        <f t="shared" si="12"/>
        <v>29081</v>
      </c>
      <c r="D47" s="76"/>
      <c r="E47" s="77">
        <f t="shared" si="13"/>
        <v>2529</v>
      </c>
      <c r="F47" s="76"/>
      <c r="G47" s="77">
        <f t="shared" si="14"/>
        <v>24484</v>
      </c>
      <c r="H47" s="78"/>
      <c r="I47" s="77">
        <f t="shared" si="15"/>
        <v>1958.72</v>
      </c>
      <c r="J47" s="78"/>
      <c r="K47" s="77">
        <f t="shared" si="16"/>
        <v>20811.399999999998</v>
      </c>
      <c r="L47" s="78"/>
      <c r="M47" s="77">
        <f t="shared" si="17"/>
        <v>3672.6</v>
      </c>
      <c r="N47" s="80"/>
      <c r="O47" s="79">
        <f t="shared" si="18"/>
        <v>13476</v>
      </c>
      <c r="P47" s="80"/>
      <c r="Q47" s="79">
        <f t="shared" si="19"/>
        <v>1078.08</v>
      </c>
      <c r="R47" s="76"/>
      <c r="S47" s="79">
        <f t="shared" si="20"/>
        <v>0</v>
      </c>
      <c r="T47" s="78"/>
      <c r="U47" s="79">
        <f t="shared" si="21"/>
        <v>0</v>
      </c>
      <c r="V47" s="82">
        <f t="shared" si="11"/>
        <v>0</v>
      </c>
      <c r="W47" s="91"/>
      <c r="X47" s="91"/>
      <c r="Y47" s="91"/>
    </row>
    <row r="48" spans="1:25" x14ac:dyDescent="0.35">
      <c r="A48" s="75"/>
      <c r="B48" s="76"/>
      <c r="C48" s="77">
        <f t="shared" si="12"/>
        <v>29081</v>
      </c>
      <c r="D48" s="76"/>
      <c r="E48" s="77">
        <f t="shared" si="13"/>
        <v>2529</v>
      </c>
      <c r="F48" s="76"/>
      <c r="G48" s="77">
        <f t="shared" si="14"/>
        <v>24484</v>
      </c>
      <c r="H48" s="78"/>
      <c r="I48" s="77">
        <f t="shared" si="15"/>
        <v>1958.72</v>
      </c>
      <c r="J48" s="78"/>
      <c r="K48" s="77">
        <f t="shared" si="16"/>
        <v>20811.399999999998</v>
      </c>
      <c r="L48" s="78"/>
      <c r="M48" s="77">
        <f t="shared" si="17"/>
        <v>3672.6</v>
      </c>
      <c r="N48" s="80"/>
      <c r="O48" s="79">
        <f t="shared" si="18"/>
        <v>13476</v>
      </c>
      <c r="P48" s="80"/>
      <c r="Q48" s="79">
        <f t="shared" si="19"/>
        <v>1078.08</v>
      </c>
      <c r="R48" s="76"/>
      <c r="S48" s="79">
        <f t="shared" si="20"/>
        <v>0</v>
      </c>
      <c r="T48" s="78"/>
      <c r="U48" s="79">
        <f t="shared" si="21"/>
        <v>0</v>
      </c>
      <c r="V48" s="82">
        <f t="shared" si="11"/>
        <v>0</v>
      </c>
      <c r="W48" s="91"/>
      <c r="X48" s="91"/>
      <c r="Y48" s="91"/>
    </row>
    <row r="49" spans="1:25" x14ac:dyDescent="0.35">
      <c r="A49" s="75"/>
      <c r="B49" s="76"/>
      <c r="C49" s="77">
        <f t="shared" si="12"/>
        <v>29081</v>
      </c>
      <c r="D49" s="76"/>
      <c r="E49" s="77">
        <f t="shared" si="13"/>
        <v>2529</v>
      </c>
      <c r="F49" s="76"/>
      <c r="G49" s="77">
        <f t="shared" si="14"/>
        <v>24484</v>
      </c>
      <c r="H49" s="78"/>
      <c r="I49" s="77">
        <f t="shared" si="15"/>
        <v>1958.72</v>
      </c>
      <c r="J49" s="78"/>
      <c r="K49" s="77">
        <f t="shared" si="16"/>
        <v>20811.399999999998</v>
      </c>
      <c r="L49" s="78"/>
      <c r="M49" s="77">
        <f t="shared" si="17"/>
        <v>3672.6</v>
      </c>
      <c r="N49" s="80"/>
      <c r="O49" s="79">
        <f t="shared" si="18"/>
        <v>13476</v>
      </c>
      <c r="P49" s="80"/>
      <c r="Q49" s="79">
        <f t="shared" si="19"/>
        <v>1078.08</v>
      </c>
      <c r="R49" s="76"/>
      <c r="S49" s="79">
        <f t="shared" si="20"/>
        <v>0</v>
      </c>
      <c r="T49" s="78"/>
      <c r="U49" s="79">
        <f t="shared" si="21"/>
        <v>0</v>
      </c>
      <c r="V49" s="82">
        <f t="shared" si="11"/>
        <v>0</v>
      </c>
      <c r="W49" s="91"/>
      <c r="X49" s="91"/>
      <c r="Y49" s="91"/>
    </row>
    <row r="50" spans="1:25" x14ac:dyDescent="0.35">
      <c r="A50" s="75"/>
      <c r="B50" s="76"/>
      <c r="C50" s="77">
        <f t="shared" si="12"/>
        <v>29081</v>
      </c>
      <c r="D50" s="76"/>
      <c r="E50" s="77">
        <f t="shared" si="13"/>
        <v>2529</v>
      </c>
      <c r="F50" s="76"/>
      <c r="G50" s="77">
        <f t="shared" si="14"/>
        <v>24484</v>
      </c>
      <c r="H50" s="78"/>
      <c r="I50" s="77">
        <f t="shared" si="15"/>
        <v>1958.72</v>
      </c>
      <c r="J50" s="78"/>
      <c r="K50" s="77">
        <f t="shared" si="16"/>
        <v>20811.399999999998</v>
      </c>
      <c r="L50" s="78"/>
      <c r="M50" s="77">
        <f t="shared" si="17"/>
        <v>3672.6</v>
      </c>
      <c r="N50" s="80"/>
      <c r="O50" s="79">
        <f t="shared" si="18"/>
        <v>13476</v>
      </c>
      <c r="P50" s="80"/>
      <c r="Q50" s="79">
        <f t="shared" si="19"/>
        <v>1078.08</v>
      </c>
      <c r="R50" s="76"/>
      <c r="S50" s="79">
        <f t="shared" si="20"/>
        <v>0</v>
      </c>
      <c r="T50" s="78"/>
      <c r="U50" s="79">
        <f t="shared" si="21"/>
        <v>0</v>
      </c>
      <c r="V50" s="82">
        <f t="shared" si="11"/>
        <v>0</v>
      </c>
      <c r="W50" s="91"/>
      <c r="X50" s="91"/>
      <c r="Y50" s="91"/>
    </row>
    <row r="51" spans="1:25" x14ac:dyDescent="0.35">
      <c r="A51" s="75"/>
      <c r="B51" s="76"/>
      <c r="C51" s="77">
        <f t="shared" si="12"/>
        <v>29081</v>
      </c>
      <c r="D51" s="76"/>
      <c r="E51" s="77">
        <f t="shared" si="13"/>
        <v>2529</v>
      </c>
      <c r="F51" s="76"/>
      <c r="G51" s="77">
        <f t="shared" si="14"/>
        <v>24484</v>
      </c>
      <c r="H51" s="78"/>
      <c r="I51" s="77">
        <f t="shared" si="15"/>
        <v>1958.72</v>
      </c>
      <c r="J51" s="78"/>
      <c r="K51" s="77">
        <f t="shared" si="16"/>
        <v>20811.399999999998</v>
      </c>
      <c r="L51" s="78"/>
      <c r="M51" s="77">
        <f t="shared" si="17"/>
        <v>3672.6</v>
      </c>
      <c r="N51" s="80"/>
      <c r="O51" s="79">
        <f t="shared" si="18"/>
        <v>13476</v>
      </c>
      <c r="P51" s="80"/>
      <c r="Q51" s="79">
        <f t="shared" si="19"/>
        <v>1078.08</v>
      </c>
      <c r="R51" s="76"/>
      <c r="S51" s="79">
        <f t="shared" si="20"/>
        <v>0</v>
      </c>
      <c r="T51" s="78"/>
      <c r="U51" s="79">
        <f t="shared" si="21"/>
        <v>0</v>
      </c>
      <c r="V51" s="82">
        <f t="shared" si="11"/>
        <v>0</v>
      </c>
      <c r="W51" s="91"/>
      <c r="X51" s="91"/>
      <c r="Y51" s="91"/>
    </row>
    <row r="52" spans="1:25" x14ac:dyDescent="0.35">
      <c r="A52" s="75"/>
      <c r="B52" s="76"/>
      <c r="C52" s="77">
        <f t="shared" si="12"/>
        <v>29081</v>
      </c>
      <c r="D52" s="76"/>
      <c r="E52" s="77">
        <f t="shared" si="13"/>
        <v>2529</v>
      </c>
      <c r="F52" s="76"/>
      <c r="G52" s="77">
        <f t="shared" si="14"/>
        <v>24484</v>
      </c>
      <c r="H52" s="78"/>
      <c r="I52" s="77">
        <f t="shared" si="15"/>
        <v>1958.72</v>
      </c>
      <c r="J52" s="78"/>
      <c r="K52" s="77">
        <f t="shared" si="16"/>
        <v>20811.399999999998</v>
      </c>
      <c r="L52" s="78"/>
      <c r="M52" s="77">
        <f t="shared" si="17"/>
        <v>3672.6</v>
      </c>
      <c r="N52" s="80"/>
      <c r="O52" s="79">
        <f t="shared" si="18"/>
        <v>13476</v>
      </c>
      <c r="P52" s="80"/>
      <c r="Q52" s="79">
        <f t="shared" si="19"/>
        <v>1078.08</v>
      </c>
      <c r="R52" s="76"/>
      <c r="S52" s="79">
        <f t="shared" si="20"/>
        <v>0</v>
      </c>
      <c r="T52" s="78"/>
      <c r="U52" s="79">
        <f t="shared" si="21"/>
        <v>0</v>
      </c>
      <c r="V52" s="82">
        <f t="shared" si="11"/>
        <v>0</v>
      </c>
      <c r="W52" s="91"/>
      <c r="X52" s="91"/>
      <c r="Y52" s="91"/>
    </row>
    <row r="53" spans="1:25" x14ac:dyDescent="0.35">
      <c r="A53" s="75"/>
      <c r="B53" s="76"/>
      <c r="C53" s="77">
        <f t="shared" si="12"/>
        <v>29081</v>
      </c>
      <c r="D53" s="76"/>
      <c r="E53" s="77">
        <f t="shared" si="13"/>
        <v>2529</v>
      </c>
      <c r="F53" s="76"/>
      <c r="G53" s="77">
        <f t="shared" si="14"/>
        <v>24484</v>
      </c>
      <c r="H53" s="78"/>
      <c r="I53" s="77">
        <f t="shared" si="15"/>
        <v>1958.72</v>
      </c>
      <c r="J53" s="78"/>
      <c r="K53" s="77">
        <f t="shared" si="16"/>
        <v>20811.399999999998</v>
      </c>
      <c r="L53" s="78"/>
      <c r="M53" s="77">
        <f t="shared" si="17"/>
        <v>3672.6</v>
      </c>
      <c r="N53" s="80"/>
      <c r="O53" s="79">
        <f t="shared" si="18"/>
        <v>13476</v>
      </c>
      <c r="P53" s="80"/>
      <c r="Q53" s="79">
        <f t="shared" si="19"/>
        <v>1078.08</v>
      </c>
      <c r="R53" s="76"/>
      <c r="S53" s="79">
        <f t="shared" si="20"/>
        <v>0</v>
      </c>
      <c r="T53" s="78"/>
      <c r="U53" s="79">
        <f t="shared" si="21"/>
        <v>0</v>
      </c>
      <c r="V53" s="82">
        <f t="shared" si="11"/>
        <v>0</v>
      </c>
      <c r="W53" s="91"/>
      <c r="X53" s="91"/>
      <c r="Y53" s="91"/>
    </row>
    <row r="54" spans="1:25" x14ac:dyDescent="0.35">
      <c r="A54" s="75"/>
      <c r="B54" s="76"/>
      <c r="C54" s="77">
        <f t="shared" si="12"/>
        <v>29081</v>
      </c>
      <c r="D54" s="76"/>
      <c r="E54" s="77">
        <f t="shared" si="13"/>
        <v>2529</v>
      </c>
      <c r="F54" s="76"/>
      <c r="G54" s="77">
        <f t="shared" si="14"/>
        <v>24484</v>
      </c>
      <c r="H54" s="78"/>
      <c r="I54" s="77">
        <f t="shared" si="15"/>
        <v>1958.72</v>
      </c>
      <c r="J54" s="78"/>
      <c r="K54" s="77">
        <f t="shared" si="16"/>
        <v>20811.399999999998</v>
      </c>
      <c r="L54" s="78"/>
      <c r="M54" s="77">
        <f t="shared" si="17"/>
        <v>3672.6</v>
      </c>
      <c r="N54" s="80"/>
      <c r="O54" s="79">
        <f t="shared" si="18"/>
        <v>13476</v>
      </c>
      <c r="P54" s="80"/>
      <c r="Q54" s="79">
        <f t="shared" si="19"/>
        <v>1078.08</v>
      </c>
      <c r="R54" s="76"/>
      <c r="S54" s="79">
        <f t="shared" si="20"/>
        <v>0</v>
      </c>
      <c r="T54" s="78"/>
      <c r="U54" s="79">
        <f t="shared" si="21"/>
        <v>0</v>
      </c>
      <c r="V54" s="82">
        <f t="shared" si="11"/>
        <v>0</v>
      </c>
      <c r="W54" s="91"/>
      <c r="X54" s="91"/>
      <c r="Y54" s="91"/>
    </row>
    <row r="55" spans="1:25" ht="24" thickBot="1" x14ac:dyDescent="0.4">
      <c r="A55" s="92" t="s">
        <v>16</v>
      </c>
      <c r="B55" s="93">
        <f>SUM(B38:B54)</f>
        <v>0</v>
      </c>
      <c r="C55" s="93"/>
      <c r="D55" s="93">
        <f>SUM(D38:D54)</f>
        <v>0</v>
      </c>
      <c r="E55" s="93"/>
      <c r="F55" s="93">
        <f>SUM(F38:F54)</f>
        <v>0</v>
      </c>
      <c r="G55" s="93"/>
      <c r="H55" s="93">
        <f>SUM(H38:H54)</f>
        <v>0</v>
      </c>
      <c r="I55" s="93"/>
      <c r="J55" s="93">
        <f>SUM(J38:J54)</f>
        <v>0</v>
      </c>
      <c r="K55" s="93"/>
      <c r="L55" s="93">
        <f>SUM(L38:L54)</f>
        <v>0</v>
      </c>
      <c r="M55" s="93"/>
      <c r="N55" s="94">
        <f>SUM(N38:N54)</f>
        <v>0</v>
      </c>
      <c r="O55" s="95"/>
      <c r="P55" s="94">
        <f>SUM(P38:P54)</f>
        <v>0</v>
      </c>
      <c r="Q55" s="94"/>
      <c r="R55" s="94">
        <f>SUM(R38:R54)</f>
        <v>0</v>
      </c>
      <c r="S55" s="95"/>
      <c r="T55" s="94">
        <f>SUM(T38:T54)</f>
        <v>0</v>
      </c>
      <c r="U55" s="96"/>
      <c r="V55" s="97">
        <f>SUM(V38:V54)</f>
        <v>0</v>
      </c>
      <c r="W55" s="98"/>
      <c r="X55" s="98"/>
      <c r="Y55" s="98"/>
    </row>
    <row r="56" spans="1:25" ht="24" thickTop="1" x14ac:dyDescent="0.35">
      <c r="A56" s="99" t="s">
        <v>10</v>
      </c>
      <c r="B56" s="99"/>
      <c r="C56" s="99">
        <f>B37-B55</f>
        <v>29081</v>
      </c>
      <c r="D56" s="99"/>
      <c r="E56" s="99">
        <f>D37-D55</f>
        <v>2529</v>
      </c>
      <c r="F56" s="99"/>
      <c r="G56" s="99">
        <f>F37-F55</f>
        <v>24484</v>
      </c>
      <c r="H56" s="99"/>
      <c r="I56" s="99">
        <f>H37-H55</f>
        <v>1958.72</v>
      </c>
      <c r="J56" s="99"/>
      <c r="K56" s="99">
        <f>J37-J55</f>
        <v>20811.399999999998</v>
      </c>
      <c r="L56" s="99"/>
      <c r="M56" s="99">
        <f>L37-L55</f>
        <v>3672.6</v>
      </c>
      <c r="N56" s="99"/>
      <c r="O56" s="99">
        <f>N37-N55</f>
        <v>13476</v>
      </c>
      <c r="P56" s="99"/>
      <c r="Q56" s="99">
        <f>P37-P55</f>
        <v>1078.08</v>
      </c>
      <c r="R56" s="99"/>
      <c r="S56" s="99">
        <f>R37-R55</f>
        <v>0</v>
      </c>
      <c r="T56" s="99"/>
      <c r="U56" s="99">
        <f>T37-T55</f>
        <v>0</v>
      </c>
      <c r="V56" s="100">
        <f>N55+P55+R55+T55</f>
        <v>0</v>
      </c>
      <c r="W56" s="101"/>
      <c r="X56" s="46"/>
      <c r="Y56" s="46"/>
    </row>
    <row r="57" spans="1:25" x14ac:dyDescent="0.35">
      <c r="A57" s="99" t="s">
        <v>11</v>
      </c>
      <c r="B57" s="99"/>
      <c r="C57" s="99">
        <f>C54-C56</f>
        <v>0</v>
      </c>
      <c r="D57" s="99"/>
      <c r="E57" s="99">
        <f>E54-E56</f>
        <v>0</v>
      </c>
      <c r="F57" s="99"/>
      <c r="G57" s="99">
        <f>G54-G56</f>
        <v>0</v>
      </c>
      <c r="H57" s="99"/>
      <c r="I57" s="99">
        <f>I54-I56</f>
        <v>0</v>
      </c>
      <c r="J57" s="99"/>
      <c r="K57" s="99">
        <f>K54-K56</f>
        <v>0</v>
      </c>
      <c r="L57" s="99"/>
      <c r="M57" s="99">
        <f>M54-M56</f>
        <v>0</v>
      </c>
      <c r="N57" s="99"/>
      <c r="O57" s="99">
        <f>O54-O56</f>
        <v>0</v>
      </c>
      <c r="P57" s="99"/>
      <c r="Q57" s="99">
        <f>Q54-Q56</f>
        <v>0</v>
      </c>
      <c r="R57" s="99"/>
      <c r="S57" s="99">
        <f>S54-S56</f>
        <v>0</v>
      </c>
      <c r="T57" s="99"/>
      <c r="U57" s="99">
        <f>U54-U56</f>
        <v>0</v>
      </c>
      <c r="V57" s="99">
        <f>V55-V56</f>
        <v>0</v>
      </c>
      <c r="W57" s="101"/>
      <c r="X57" s="46"/>
      <c r="Y57" s="46"/>
    </row>
    <row r="58" spans="1:25" x14ac:dyDescent="0.35">
      <c r="H58" s="47"/>
      <c r="I58" s="47"/>
      <c r="J58" s="47"/>
      <c r="K58" s="47"/>
      <c r="L58" s="47"/>
      <c r="M58" s="47"/>
      <c r="N58" s="102"/>
      <c r="P58" s="103"/>
      <c r="Q58" s="103"/>
      <c r="R58" s="103"/>
      <c r="S58" s="103"/>
      <c r="T58" s="104"/>
      <c r="U58" s="103"/>
      <c r="X58" s="47"/>
      <c r="Y58" s="47"/>
    </row>
    <row r="59" spans="1:25" x14ac:dyDescent="0.35">
      <c r="H59" s="47"/>
      <c r="I59" s="47"/>
      <c r="J59" s="47"/>
      <c r="K59" s="47"/>
      <c r="L59" s="47"/>
      <c r="M59" s="47"/>
      <c r="N59" s="102"/>
      <c r="P59" s="103"/>
      <c r="Q59" s="103"/>
      <c r="R59" s="103"/>
      <c r="S59" s="103"/>
      <c r="T59" s="104"/>
      <c r="U59" s="103"/>
      <c r="X59" s="47"/>
      <c r="Y59" s="47"/>
    </row>
    <row r="60" spans="1:25" x14ac:dyDescent="0.35">
      <c r="H60" s="47"/>
      <c r="I60" s="47"/>
      <c r="J60" s="47"/>
      <c r="K60" s="47"/>
      <c r="L60" s="47"/>
      <c r="M60" s="47"/>
      <c r="N60" s="102"/>
      <c r="P60" s="103"/>
      <c r="Q60" s="103"/>
      <c r="R60" s="103"/>
      <c r="S60" s="103"/>
      <c r="T60" s="104"/>
      <c r="U60" s="103"/>
      <c r="X60" s="47"/>
      <c r="Y60" s="47"/>
    </row>
  </sheetData>
  <mergeCells count="23">
    <mergeCell ref="T13:U13"/>
    <mergeCell ref="R36:S36"/>
    <mergeCell ref="T36:U36"/>
    <mergeCell ref="R13:S13"/>
    <mergeCell ref="H13:I13"/>
    <mergeCell ref="J13:K13"/>
    <mergeCell ref="L13:M13"/>
    <mergeCell ref="P8:Q8"/>
    <mergeCell ref="H36:I36"/>
    <mergeCell ref="D1:G1"/>
    <mergeCell ref="I1:L1"/>
    <mergeCell ref="B36:C36"/>
    <mergeCell ref="D36:E36"/>
    <mergeCell ref="F36:G36"/>
    <mergeCell ref="N36:O36"/>
    <mergeCell ref="P36:Q36"/>
    <mergeCell ref="J36:K36"/>
    <mergeCell ref="L36:M36"/>
    <mergeCell ref="B13:C13"/>
    <mergeCell ref="D13:E13"/>
    <mergeCell ref="F13:G13"/>
    <mergeCell ref="N13:O13"/>
    <mergeCell ref="P13:Q13"/>
  </mergeCells>
  <pageMargins left="0.25" right="0.25" top="1" bottom="1" header="0.5" footer="0.5"/>
  <pageSetup paperSize="5" scale="6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H61"/>
  <sheetViews>
    <sheetView tabSelected="1" topLeftCell="V16" workbookViewId="0">
      <selection activeCell="AG26" sqref="AG26"/>
    </sheetView>
  </sheetViews>
  <sheetFormatPr defaultColWidth="11.5703125" defaultRowHeight="12.75" x14ac:dyDescent="0.2"/>
  <cols>
    <col min="1" max="1" width="25.5703125" style="153" bestFit="1" customWidth="1"/>
    <col min="2" max="2" width="15.7109375" style="153" customWidth="1"/>
    <col min="3" max="3" width="11.5703125" style="153"/>
    <col min="4" max="4" width="14.5703125" style="153" customWidth="1"/>
    <col min="5" max="5" width="11.5703125" style="153"/>
    <col min="6" max="6" width="10.28515625" style="153" bestFit="1" customWidth="1"/>
    <col min="7" max="7" width="12.140625" style="153" bestFit="1" customWidth="1"/>
    <col min="8" max="8" width="11.5703125" style="215"/>
    <col min="9" max="9" width="15" style="216" customWidth="1"/>
    <col min="10" max="10" width="11.5703125" style="216" customWidth="1"/>
    <col min="11" max="11" width="11.7109375" style="216" customWidth="1"/>
    <col min="12" max="12" width="12.140625" style="216" bestFit="1" customWidth="1"/>
    <col min="13" max="14" width="11.5703125" style="216"/>
    <col min="15" max="15" width="13.5703125" style="217" customWidth="1"/>
    <col min="16" max="16" width="13.5703125" style="216" customWidth="1"/>
    <col min="17" max="18" width="11.5703125" style="158"/>
    <col min="19" max="20" width="14.140625" style="158" customWidth="1"/>
    <col min="21" max="22" width="11.5703125" style="153"/>
    <col min="23" max="31" width="11.5703125" style="158"/>
    <col min="32" max="32" width="16.7109375" style="232" bestFit="1" customWidth="1"/>
    <col min="33" max="33" width="17.140625" style="158" customWidth="1"/>
    <col min="34" max="16384" width="11.5703125" style="158"/>
  </cols>
  <sheetData>
    <row r="1" spans="1:34" s="113" customFormat="1" ht="18.75" thickBot="1" x14ac:dyDescent="0.25">
      <c r="A1" s="110" t="s">
        <v>4</v>
      </c>
      <c r="B1" s="111" t="s">
        <v>59</v>
      </c>
      <c r="C1" s="112"/>
      <c r="D1" s="284" t="s">
        <v>29</v>
      </c>
      <c r="E1" s="285"/>
      <c r="F1" s="285"/>
      <c r="G1" s="286"/>
      <c r="I1" s="284" t="s">
        <v>30</v>
      </c>
      <c r="J1" s="285"/>
      <c r="K1" s="285"/>
      <c r="L1" s="286" t="s">
        <v>12</v>
      </c>
      <c r="M1" s="114"/>
      <c r="N1" s="114"/>
      <c r="O1" s="114"/>
      <c r="P1" s="114"/>
      <c r="Q1" s="114"/>
      <c r="R1" s="114"/>
      <c r="S1" s="114"/>
      <c r="T1" s="114"/>
      <c r="U1" s="115"/>
      <c r="V1" s="115"/>
      <c r="AF1" s="231"/>
    </row>
    <row r="2" spans="1:34" s="113" customFormat="1" ht="18.75" thickBot="1" x14ac:dyDescent="0.25">
      <c r="A2" s="116" t="s">
        <v>0</v>
      </c>
      <c r="B2" s="111" t="s">
        <v>36</v>
      </c>
      <c r="C2" s="112"/>
      <c r="D2" s="117" t="s">
        <v>20</v>
      </c>
      <c r="E2" s="118" t="s">
        <v>19</v>
      </c>
      <c r="F2" s="117" t="s">
        <v>21</v>
      </c>
      <c r="G2" s="119" t="s">
        <v>1</v>
      </c>
      <c r="I2" s="117" t="s">
        <v>20</v>
      </c>
      <c r="J2" s="118" t="s">
        <v>19</v>
      </c>
      <c r="K2" s="117" t="s">
        <v>21</v>
      </c>
      <c r="L2" s="119" t="s">
        <v>1</v>
      </c>
      <c r="M2" s="114"/>
      <c r="N2" s="114"/>
      <c r="O2" s="114"/>
      <c r="P2" s="114"/>
      <c r="Q2" s="114"/>
      <c r="R2" s="114"/>
      <c r="S2" s="114"/>
      <c r="T2" s="114"/>
      <c r="U2" s="115"/>
      <c r="V2" s="115"/>
      <c r="AF2" s="231"/>
    </row>
    <row r="3" spans="1:34" s="113" customFormat="1" ht="18" x14ac:dyDescent="0.2">
      <c r="A3" s="116" t="s">
        <v>5</v>
      </c>
      <c r="B3" s="120" t="s">
        <v>38</v>
      </c>
      <c r="C3" s="121"/>
      <c r="D3" s="122" t="s">
        <v>13</v>
      </c>
      <c r="E3" s="123">
        <v>29081</v>
      </c>
      <c r="F3" s="124">
        <f>E3-B15</f>
        <v>0</v>
      </c>
      <c r="G3" s="125">
        <f>C32</f>
        <v>2842.9899999999989</v>
      </c>
      <c r="I3" s="122" t="s">
        <v>13</v>
      </c>
      <c r="J3" s="123">
        <v>29081</v>
      </c>
      <c r="K3" s="124">
        <f>J3-B38</f>
        <v>0</v>
      </c>
      <c r="L3" s="125">
        <f>C55</f>
        <v>29081</v>
      </c>
      <c r="M3" s="114"/>
      <c r="N3" s="114"/>
      <c r="O3" s="114"/>
      <c r="P3" s="114"/>
      <c r="Q3" s="114"/>
      <c r="R3" s="114"/>
      <c r="S3" s="114"/>
      <c r="T3" s="114"/>
      <c r="U3" s="115"/>
      <c r="V3" s="115"/>
      <c r="AF3" s="231"/>
    </row>
    <row r="4" spans="1:34" s="113" customFormat="1" ht="18.75" x14ac:dyDescent="0.3">
      <c r="A4" s="116" t="s">
        <v>2</v>
      </c>
      <c r="B4" s="223" t="s">
        <v>37</v>
      </c>
      <c r="D4" s="126" t="s">
        <v>17</v>
      </c>
      <c r="E4" s="127">
        <v>2529</v>
      </c>
      <c r="F4" s="128">
        <f>E4-D15</f>
        <v>0</v>
      </c>
      <c r="G4" s="129">
        <f>E32</f>
        <v>89</v>
      </c>
      <c r="I4" s="126" t="s">
        <v>17</v>
      </c>
      <c r="J4" s="127">
        <v>2529</v>
      </c>
      <c r="K4" s="128">
        <f>J4-D38</f>
        <v>0</v>
      </c>
      <c r="L4" s="129">
        <f>E55</f>
        <v>2529</v>
      </c>
      <c r="M4" s="114"/>
      <c r="N4" s="114"/>
      <c r="O4" s="114"/>
      <c r="P4" s="114"/>
      <c r="Q4" s="114"/>
      <c r="R4" s="114"/>
      <c r="S4" s="114"/>
      <c r="T4" s="114"/>
      <c r="U4" s="115"/>
      <c r="V4" s="115"/>
      <c r="AF4" s="231"/>
    </row>
    <row r="5" spans="1:34" s="113" customFormat="1" ht="18" x14ac:dyDescent="0.2">
      <c r="A5" s="116" t="s">
        <v>8</v>
      </c>
      <c r="B5" s="130"/>
      <c r="C5" s="131"/>
      <c r="D5" s="132" t="s">
        <v>24</v>
      </c>
      <c r="E5" s="133">
        <v>24484</v>
      </c>
      <c r="F5" s="134">
        <f>E5-F15</f>
        <v>0</v>
      </c>
      <c r="G5" s="135">
        <f>G32</f>
        <v>12335.650000000001</v>
      </c>
      <c r="I5" s="132" t="s">
        <v>24</v>
      </c>
      <c r="J5" s="133">
        <v>24484.3</v>
      </c>
      <c r="K5" s="134">
        <f>J5-F38</f>
        <v>0</v>
      </c>
      <c r="L5" s="135">
        <f>G55</f>
        <v>24484.3</v>
      </c>
      <c r="M5" s="114"/>
      <c r="N5" s="114"/>
      <c r="O5" s="114"/>
      <c r="P5" s="114"/>
      <c r="Q5" s="114"/>
      <c r="R5" s="114"/>
      <c r="S5" s="114"/>
      <c r="T5" s="114"/>
      <c r="U5" s="115"/>
      <c r="V5" s="115"/>
      <c r="AF5" s="231"/>
    </row>
    <row r="6" spans="1:34" s="113" customFormat="1" ht="18" x14ac:dyDescent="0.2">
      <c r="A6" s="116"/>
      <c r="B6" s="130"/>
      <c r="C6" s="131"/>
      <c r="D6" s="132" t="s">
        <v>25</v>
      </c>
      <c r="E6" s="136"/>
      <c r="F6" s="134"/>
      <c r="G6" s="135"/>
      <c r="I6" s="132" t="s">
        <v>25</v>
      </c>
      <c r="J6" s="136"/>
      <c r="K6" s="134"/>
      <c r="L6" s="135"/>
      <c r="M6" s="114"/>
      <c r="N6" s="114"/>
      <c r="O6" s="114"/>
      <c r="P6" s="114"/>
      <c r="Q6" s="114"/>
      <c r="R6" s="114"/>
      <c r="S6" s="114"/>
      <c r="T6" s="114"/>
      <c r="U6" s="115"/>
      <c r="V6" s="115"/>
      <c r="AF6" s="231"/>
    </row>
    <row r="7" spans="1:34" s="113" customFormat="1" ht="18" x14ac:dyDescent="0.2">
      <c r="A7" s="116" t="s">
        <v>31</v>
      </c>
      <c r="B7" s="137" t="s">
        <v>82</v>
      </c>
      <c r="C7" s="131"/>
      <c r="D7" s="132" t="s">
        <v>26</v>
      </c>
      <c r="E7" s="133"/>
      <c r="F7" s="134"/>
      <c r="G7" s="135"/>
      <c r="I7" s="132" t="s">
        <v>26</v>
      </c>
      <c r="J7" s="133"/>
      <c r="K7" s="134"/>
      <c r="L7" s="135"/>
      <c r="M7" s="114"/>
      <c r="N7" s="114"/>
      <c r="O7" s="114"/>
      <c r="P7" s="114"/>
      <c r="Q7" s="114"/>
      <c r="R7" s="114"/>
      <c r="S7" s="114"/>
      <c r="T7" s="114"/>
      <c r="U7" s="115"/>
      <c r="V7" s="115"/>
      <c r="AF7" s="231"/>
    </row>
    <row r="8" spans="1:34" s="113" customFormat="1" x14ac:dyDescent="0.2">
      <c r="C8" s="138"/>
      <c r="D8" s="139" t="s">
        <v>18</v>
      </c>
      <c r="E8" s="133">
        <v>13476</v>
      </c>
      <c r="F8" s="134">
        <f>E8-O15</f>
        <v>0</v>
      </c>
      <c r="G8" s="135">
        <f>P32</f>
        <v>1.9199999999998454</v>
      </c>
      <c r="I8" s="139" t="s">
        <v>18</v>
      </c>
      <c r="J8" s="133"/>
      <c r="K8" s="134" t="s">
        <v>22</v>
      </c>
      <c r="L8" s="135" t="s">
        <v>22</v>
      </c>
      <c r="M8" s="140"/>
      <c r="N8" s="140"/>
      <c r="O8" s="140"/>
      <c r="P8" s="140"/>
      <c r="Q8" s="287"/>
      <c r="R8" s="287"/>
      <c r="S8" s="140"/>
      <c r="T8" s="140"/>
      <c r="U8" s="141"/>
      <c r="V8" s="141"/>
      <c r="AF8" s="231"/>
    </row>
    <row r="9" spans="1:34" s="113" customFormat="1" x14ac:dyDescent="0.2">
      <c r="B9" s="142"/>
      <c r="C9" s="143"/>
      <c r="D9" s="144" t="s">
        <v>32</v>
      </c>
      <c r="E9" s="133">
        <v>40430</v>
      </c>
      <c r="F9" s="145">
        <f>E9-S15</f>
        <v>0</v>
      </c>
      <c r="G9" s="146">
        <f>T32</f>
        <v>9351.5800000000017</v>
      </c>
      <c r="I9" s="144" t="s">
        <v>32</v>
      </c>
      <c r="J9" s="133">
        <v>13476</v>
      </c>
      <c r="K9" s="145">
        <f>J9-O38</f>
        <v>0</v>
      </c>
      <c r="L9" s="146">
        <f>P55</f>
        <v>13476</v>
      </c>
      <c r="M9" s="147"/>
      <c r="N9" s="147"/>
      <c r="O9" s="148"/>
      <c r="P9" s="148"/>
      <c r="Q9" s="148"/>
      <c r="R9" s="149"/>
      <c r="S9" s="149"/>
      <c r="T9" s="150"/>
      <c r="U9" s="151"/>
      <c r="V9" s="151"/>
      <c r="AF9" s="231"/>
    </row>
    <row r="10" spans="1:34" x14ac:dyDescent="0.2">
      <c r="A10" s="152"/>
      <c r="D10" s="154" t="s">
        <v>60</v>
      </c>
      <c r="E10" s="155"/>
      <c r="F10" s="156">
        <f>W15-E10</f>
        <v>0</v>
      </c>
      <c r="G10" s="157" t="s">
        <v>22</v>
      </c>
      <c r="H10" s="153"/>
      <c r="I10" s="154" t="s">
        <v>60</v>
      </c>
      <c r="J10" s="155"/>
      <c r="K10" s="156" t="s">
        <v>22</v>
      </c>
      <c r="L10" s="157">
        <f>T55</f>
        <v>0</v>
      </c>
      <c r="M10" s="158"/>
      <c r="N10" s="158"/>
      <c r="O10" s="158"/>
      <c r="P10" s="158"/>
    </row>
    <row r="11" spans="1:34" ht="13.5" thickBot="1" x14ac:dyDescent="0.25">
      <c r="A11" s="152"/>
      <c r="D11" s="159" t="s">
        <v>61</v>
      </c>
      <c r="E11" s="160"/>
      <c r="F11" s="161">
        <f>AA15-E11</f>
        <v>0</v>
      </c>
      <c r="G11" s="162"/>
      <c r="H11" s="153"/>
      <c r="I11" s="163" t="s">
        <v>61</v>
      </c>
      <c r="J11" s="164"/>
      <c r="K11" s="165"/>
      <c r="L11" s="166"/>
      <c r="M11" s="158"/>
      <c r="N11" s="158"/>
      <c r="O11" s="158"/>
      <c r="P11" s="158"/>
    </row>
    <row r="12" spans="1:34" ht="13.5" thickBot="1" x14ac:dyDescent="0.25">
      <c r="A12" s="152"/>
      <c r="D12" s="167" t="s">
        <v>23</v>
      </c>
      <c r="E12" s="168"/>
      <c r="F12" s="168">
        <f>SUM(E3:E10)-E12</f>
        <v>110000</v>
      </c>
      <c r="G12" s="169"/>
      <c r="H12" s="153"/>
      <c r="I12" s="167" t="s">
        <v>23</v>
      </c>
      <c r="J12" s="168"/>
      <c r="K12" s="168">
        <f>SUM(J3:J10)-J12</f>
        <v>69570.3</v>
      </c>
      <c r="L12" s="169"/>
      <c r="M12" s="158"/>
      <c r="N12" s="158" t="s">
        <v>101</v>
      </c>
      <c r="O12" s="158"/>
      <c r="P12" s="158"/>
    </row>
    <row r="13" spans="1:34" ht="13.5" thickBot="1" x14ac:dyDescent="0.25">
      <c r="D13" s="170"/>
      <c r="E13" s="171"/>
      <c r="F13" s="172"/>
      <c r="H13" s="170"/>
      <c r="I13" s="173"/>
      <c r="J13" s="173"/>
      <c r="K13" s="151"/>
      <c r="L13" s="151"/>
      <c r="M13" s="151"/>
      <c r="N13" s="151"/>
      <c r="O13" s="151"/>
      <c r="P13" s="151"/>
      <c r="Q13" s="151"/>
      <c r="R13" s="151"/>
      <c r="S13" s="151"/>
    </row>
    <row r="14" spans="1:34" s="178" customFormat="1" ht="61.9" customHeight="1" thickBot="1" x14ac:dyDescent="0.25">
      <c r="A14" s="174" t="s">
        <v>14</v>
      </c>
      <c r="B14" s="288" t="s">
        <v>62</v>
      </c>
      <c r="C14" s="289"/>
      <c r="D14" s="290" t="s">
        <v>7</v>
      </c>
      <c r="E14" s="289"/>
      <c r="F14" s="277" t="s">
        <v>63</v>
      </c>
      <c r="G14" s="278"/>
      <c r="H14" s="279" t="s">
        <v>64</v>
      </c>
      <c r="I14" s="278"/>
      <c r="J14" s="279" t="s">
        <v>65</v>
      </c>
      <c r="K14" s="278"/>
      <c r="L14" s="279" t="s">
        <v>66</v>
      </c>
      <c r="M14" s="278"/>
      <c r="N14" s="243" t="s">
        <v>99</v>
      </c>
      <c r="O14" s="280" t="s">
        <v>67</v>
      </c>
      <c r="P14" s="281"/>
      <c r="Q14" s="282" t="s">
        <v>68</v>
      </c>
      <c r="R14" s="281"/>
      <c r="S14" s="283" t="s">
        <v>69</v>
      </c>
      <c r="T14" s="270"/>
      <c r="U14" s="269" t="s">
        <v>70</v>
      </c>
      <c r="V14" s="270"/>
      <c r="W14" s="271" t="s">
        <v>71</v>
      </c>
      <c r="X14" s="272"/>
      <c r="Y14" s="273" t="s">
        <v>72</v>
      </c>
      <c r="Z14" s="272"/>
      <c r="AA14" s="271" t="s">
        <v>73</v>
      </c>
      <c r="AB14" s="272"/>
      <c r="AC14" s="273" t="s">
        <v>74</v>
      </c>
      <c r="AD14" s="272"/>
      <c r="AE14" s="175" t="s">
        <v>15</v>
      </c>
      <c r="AF14" s="233" t="s">
        <v>3</v>
      </c>
      <c r="AG14" s="176" t="s">
        <v>9</v>
      </c>
      <c r="AH14" s="177" t="s">
        <v>6</v>
      </c>
    </row>
    <row r="15" spans="1:34" x14ac:dyDescent="0.2">
      <c r="A15" s="179" t="s">
        <v>27</v>
      </c>
      <c r="B15" s="180">
        <f>E3</f>
        <v>29081</v>
      </c>
      <c r="C15" s="181" t="s">
        <v>1</v>
      </c>
      <c r="D15" s="180">
        <f>E4</f>
        <v>2529</v>
      </c>
      <c r="E15" s="181" t="s">
        <v>1</v>
      </c>
      <c r="F15" s="182">
        <f>E5</f>
        <v>24484</v>
      </c>
      <c r="G15" s="181" t="s">
        <v>1</v>
      </c>
      <c r="H15" s="183">
        <f>F15*8%</f>
        <v>1958.72</v>
      </c>
      <c r="I15" s="184" t="s">
        <v>1</v>
      </c>
      <c r="J15" s="183">
        <f>(F15-H15)*85%</f>
        <v>19146.487999999998</v>
      </c>
      <c r="K15" s="184" t="s">
        <v>1</v>
      </c>
      <c r="L15" s="183">
        <f>(F15-H15)*15%</f>
        <v>3378.7919999999999</v>
      </c>
      <c r="M15" s="184" t="s">
        <v>1</v>
      </c>
      <c r="N15" s="184"/>
      <c r="O15" s="185">
        <f>E8</f>
        <v>13476</v>
      </c>
      <c r="P15" s="186" t="s">
        <v>1</v>
      </c>
      <c r="Q15" s="185">
        <f>O15*0.08</f>
        <v>1078.08</v>
      </c>
      <c r="R15" s="181" t="s">
        <v>1</v>
      </c>
      <c r="S15" s="180">
        <f>E9</f>
        <v>40430</v>
      </c>
      <c r="T15" s="181" t="s">
        <v>1</v>
      </c>
      <c r="U15" s="180">
        <f>S15*0.08</f>
        <v>3234.4</v>
      </c>
      <c r="V15" s="181" t="s">
        <v>1</v>
      </c>
      <c r="W15" s="180">
        <f>E10</f>
        <v>0</v>
      </c>
      <c r="X15" s="181" t="s">
        <v>1</v>
      </c>
      <c r="Y15" s="180">
        <f>W15*0.08</f>
        <v>0</v>
      </c>
      <c r="Z15" s="181" t="s">
        <v>1</v>
      </c>
      <c r="AA15" s="180">
        <f>E11</f>
        <v>0</v>
      </c>
      <c r="AB15" s="181" t="s">
        <v>1</v>
      </c>
      <c r="AC15" s="180">
        <f>AA15*0.08</f>
        <v>0</v>
      </c>
      <c r="AD15" s="181" t="s">
        <v>1</v>
      </c>
      <c r="AE15" s="187"/>
      <c r="AF15" s="234"/>
      <c r="AG15" s="188"/>
      <c r="AH15" s="189"/>
    </row>
    <row r="16" spans="1:34" ht="15" x14ac:dyDescent="0.2">
      <c r="A16" s="190" t="s">
        <v>40</v>
      </c>
      <c r="B16" s="191"/>
      <c r="C16" s="192">
        <f>B15-B16</f>
        <v>29081</v>
      </c>
      <c r="D16" s="191">
        <v>244</v>
      </c>
      <c r="E16" s="192">
        <f>D15-D16</f>
        <v>2285</v>
      </c>
      <c r="F16" s="191">
        <v>165</v>
      </c>
      <c r="G16" s="193">
        <f>F15-F16</f>
        <v>24319</v>
      </c>
      <c r="H16" s="194">
        <v>165</v>
      </c>
      <c r="I16" s="193">
        <f>H15-H16</f>
        <v>1793.72</v>
      </c>
      <c r="J16" s="194"/>
      <c r="K16" s="193">
        <f>J15-J16</f>
        <v>19146.487999999998</v>
      </c>
      <c r="L16" s="194"/>
      <c r="M16" s="193">
        <f>L15-L16</f>
        <v>3378.7919999999999</v>
      </c>
      <c r="N16" s="194"/>
      <c r="O16" s="191">
        <v>6106.21</v>
      </c>
      <c r="P16" s="195">
        <f>O15-O16</f>
        <v>7369.79</v>
      </c>
      <c r="Q16" s="194">
        <v>360</v>
      </c>
      <c r="R16" s="195">
        <f>Q15-Q16</f>
        <v>718.07999999999993</v>
      </c>
      <c r="S16" s="196"/>
      <c r="T16" s="197"/>
      <c r="U16" s="196"/>
      <c r="V16" s="197"/>
      <c r="W16" s="191"/>
      <c r="X16" s="198">
        <v>0</v>
      </c>
      <c r="Y16" s="194"/>
      <c r="Z16" s="198">
        <v>0</v>
      </c>
      <c r="AA16" s="191"/>
      <c r="AB16" s="198">
        <v>0</v>
      </c>
      <c r="AC16" s="194"/>
      <c r="AD16" s="198">
        <v>0</v>
      </c>
      <c r="AE16" s="199">
        <f>B16+D16+F16+O16+S16+W16+AA16</f>
        <v>6515.21</v>
      </c>
      <c r="AF16" s="235" t="s">
        <v>41</v>
      </c>
      <c r="AG16" s="227" t="s">
        <v>42</v>
      </c>
      <c r="AH16" s="224" t="s">
        <v>43</v>
      </c>
    </row>
    <row r="17" spans="1:34" ht="15.6" customHeight="1" x14ac:dyDescent="0.2">
      <c r="A17" s="190" t="s">
        <v>44</v>
      </c>
      <c r="B17" s="191"/>
      <c r="C17" s="192">
        <f t="shared" ref="C17:C32" si="0">C16-B17</f>
        <v>29081</v>
      </c>
      <c r="D17" s="191">
        <v>244</v>
      </c>
      <c r="E17" s="192">
        <f>E16-D17</f>
        <v>2041</v>
      </c>
      <c r="F17" s="191">
        <v>7530.92</v>
      </c>
      <c r="G17" s="193">
        <f>G16-F17</f>
        <v>16788.080000000002</v>
      </c>
      <c r="H17" s="194">
        <v>165</v>
      </c>
      <c r="I17" s="193">
        <f>I16-H17</f>
        <v>1628.72</v>
      </c>
      <c r="J17" s="194">
        <v>7365.92</v>
      </c>
      <c r="K17" s="193">
        <f>K16-J17</f>
        <v>11780.567999999997</v>
      </c>
      <c r="L17" s="194"/>
      <c r="M17" s="193">
        <f>M16-L17</f>
        <v>3378.7919999999999</v>
      </c>
      <c r="N17" s="194"/>
      <c r="O17" s="191">
        <v>6106.21</v>
      </c>
      <c r="P17" s="195">
        <f>P16-O17</f>
        <v>1263.58</v>
      </c>
      <c r="Q17" s="194">
        <v>360</v>
      </c>
      <c r="R17" s="195">
        <f>R16-Q17</f>
        <v>358.07999999999993</v>
      </c>
      <c r="S17" s="196"/>
      <c r="T17" s="197"/>
      <c r="U17" s="196"/>
      <c r="V17" s="197"/>
      <c r="W17" s="191"/>
      <c r="X17" s="198">
        <v>0</v>
      </c>
      <c r="Y17" s="194"/>
      <c r="Z17" s="198">
        <v>0</v>
      </c>
      <c r="AA17" s="191"/>
      <c r="AB17" s="198">
        <v>0</v>
      </c>
      <c r="AC17" s="194"/>
      <c r="AD17" s="198">
        <v>0</v>
      </c>
      <c r="AE17" s="199">
        <f>B17+D17+F17+O17+S17+W17+AA17</f>
        <v>13881.130000000001</v>
      </c>
      <c r="AF17" s="236">
        <v>43050</v>
      </c>
      <c r="AG17" s="226" t="s">
        <v>46</v>
      </c>
      <c r="AH17" s="225" t="s">
        <v>45</v>
      </c>
    </row>
    <row r="18" spans="1:34" ht="15" x14ac:dyDescent="0.2">
      <c r="A18" s="190" t="s">
        <v>55</v>
      </c>
      <c r="B18" s="191">
        <v>4842.63</v>
      </c>
      <c r="C18" s="192">
        <f t="shared" si="0"/>
        <v>24238.37</v>
      </c>
      <c r="D18" s="191">
        <v>244</v>
      </c>
      <c r="E18" s="192">
        <f t="shared" ref="E18:E32" si="1">E17-D18</f>
        <v>1797</v>
      </c>
      <c r="F18" s="191">
        <v>165</v>
      </c>
      <c r="G18" s="193">
        <f t="shared" ref="G18:G32" si="2">G17-F18</f>
        <v>16623.080000000002</v>
      </c>
      <c r="H18" s="194">
        <v>165</v>
      </c>
      <c r="I18" s="193">
        <f t="shared" ref="I18:I32" si="3">I17-H18</f>
        <v>1463.72</v>
      </c>
      <c r="J18" s="194"/>
      <c r="K18" s="193">
        <f t="shared" ref="K18:K32" si="4">K17-J18</f>
        <v>11780.567999999997</v>
      </c>
      <c r="L18" s="194"/>
      <c r="M18" s="193">
        <f t="shared" ref="M18:M32" si="5">M17-L18</f>
        <v>3378.7919999999999</v>
      </c>
      <c r="N18" s="194"/>
      <c r="O18" s="191">
        <v>1261.6600000000001</v>
      </c>
      <c r="P18" s="195">
        <f t="shared" ref="P18:P32" si="6">P17-O18</f>
        <v>1.9199999999998454</v>
      </c>
      <c r="Q18" s="194">
        <v>358.08</v>
      </c>
      <c r="R18" s="195">
        <f t="shared" ref="R18:R32" si="7">R17-Q18</f>
        <v>0</v>
      </c>
      <c r="S18" s="196"/>
      <c r="T18" s="197"/>
      <c r="U18" s="196"/>
      <c r="V18" s="197"/>
      <c r="W18" s="191"/>
      <c r="X18" s="198">
        <v>0</v>
      </c>
      <c r="Y18" s="194"/>
      <c r="Z18" s="198">
        <v>0</v>
      </c>
      <c r="AA18" s="191"/>
      <c r="AB18" s="198">
        <v>0</v>
      </c>
      <c r="AC18" s="194"/>
      <c r="AD18" s="198">
        <v>0</v>
      </c>
      <c r="AE18" s="199">
        <f t="shared" ref="AE18:AE32" si="8">B18+D18+F18+O18+S18+W18+AA18</f>
        <v>6513.29</v>
      </c>
      <c r="AF18" s="235" t="s">
        <v>56</v>
      </c>
      <c r="AG18" s="229" t="s">
        <v>84</v>
      </c>
      <c r="AH18" s="224" t="s">
        <v>85</v>
      </c>
    </row>
    <row r="19" spans="1:34" ht="15" x14ac:dyDescent="0.2">
      <c r="A19" s="190" t="s">
        <v>58</v>
      </c>
      <c r="B19" s="191">
        <v>1661.73</v>
      </c>
      <c r="C19" s="192">
        <f t="shared" si="0"/>
        <v>22576.639999999999</v>
      </c>
      <c r="D19" s="191"/>
      <c r="E19" s="192">
        <f t="shared" si="1"/>
        <v>1797</v>
      </c>
      <c r="F19" s="191"/>
      <c r="G19" s="193">
        <f t="shared" si="2"/>
        <v>16623.080000000002</v>
      </c>
      <c r="H19" s="194"/>
      <c r="I19" s="193">
        <f t="shared" si="3"/>
        <v>1463.72</v>
      </c>
      <c r="J19" s="194"/>
      <c r="K19" s="193">
        <f t="shared" si="4"/>
        <v>11780.567999999997</v>
      </c>
      <c r="L19" s="194"/>
      <c r="M19" s="193">
        <f t="shared" si="5"/>
        <v>3378.7919999999999</v>
      </c>
      <c r="N19" s="194"/>
      <c r="O19" s="202"/>
      <c r="P19" s="195">
        <f t="shared" si="6"/>
        <v>1.9199999999998454</v>
      </c>
      <c r="Q19" s="202"/>
      <c r="R19" s="195">
        <f t="shared" si="7"/>
        <v>0</v>
      </c>
      <c r="S19" s="191"/>
      <c r="T19" s="195">
        <f>S15-S19</f>
        <v>40430</v>
      </c>
      <c r="U19" s="194"/>
      <c r="V19" s="195">
        <f>U15-U19</f>
        <v>3234.4</v>
      </c>
      <c r="W19" s="191"/>
      <c r="X19" s="198">
        <v>0</v>
      </c>
      <c r="Y19" s="194"/>
      <c r="Z19" s="198">
        <v>0</v>
      </c>
      <c r="AA19" s="191"/>
      <c r="AB19" s="198">
        <v>0</v>
      </c>
      <c r="AC19" s="194"/>
      <c r="AD19" s="198">
        <v>0</v>
      </c>
      <c r="AE19" s="199">
        <f t="shared" si="8"/>
        <v>1661.73</v>
      </c>
      <c r="AF19" s="235" t="s">
        <v>56</v>
      </c>
      <c r="AG19" s="229" t="s">
        <v>86</v>
      </c>
      <c r="AH19" s="224" t="s">
        <v>87</v>
      </c>
    </row>
    <row r="20" spans="1:34" ht="15" x14ac:dyDescent="0.2">
      <c r="A20" s="190" t="s">
        <v>88</v>
      </c>
      <c r="B20" s="191">
        <v>7489.84</v>
      </c>
      <c r="C20" s="192">
        <f t="shared" si="0"/>
        <v>15086.8</v>
      </c>
      <c r="D20" s="191">
        <v>244</v>
      </c>
      <c r="E20" s="192">
        <f t="shared" si="1"/>
        <v>1553</v>
      </c>
      <c r="F20" s="191">
        <v>165</v>
      </c>
      <c r="G20" s="193">
        <f t="shared" si="2"/>
        <v>16458.080000000002</v>
      </c>
      <c r="H20" s="194">
        <v>165</v>
      </c>
      <c r="I20" s="193">
        <f t="shared" si="3"/>
        <v>1298.72</v>
      </c>
      <c r="J20" s="194"/>
      <c r="K20" s="193">
        <f t="shared" si="4"/>
        <v>11780.567999999997</v>
      </c>
      <c r="L20" s="194"/>
      <c r="M20" s="193">
        <f t="shared" si="5"/>
        <v>3378.7919999999999</v>
      </c>
      <c r="N20" s="194"/>
      <c r="O20" s="202"/>
      <c r="P20" s="195">
        <f t="shared" si="6"/>
        <v>1.9199999999998454</v>
      </c>
      <c r="Q20" s="202"/>
      <c r="R20" s="195">
        <f t="shared" si="7"/>
        <v>0</v>
      </c>
      <c r="S20" s="191">
        <v>360</v>
      </c>
      <c r="T20" s="195">
        <f>T19-S20</f>
        <v>40070</v>
      </c>
      <c r="U20" s="194">
        <v>360</v>
      </c>
      <c r="V20" s="195">
        <f>V19-U20</f>
        <v>2874.4</v>
      </c>
      <c r="W20" s="191"/>
      <c r="X20" s="198">
        <v>0</v>
      </c>
      <c r="Y20" s="194"/>
      <c r="Z20" s="198">
        <v>0</v>
      </c>
      <c r="AA20" s="191"/>
      <c r="AB20" s="198">
        <v>0</v>
      </c>
      <c r="AC20" s="194"/>
      <c r="AD20" s="198">
        <v>0</v>
      </c>
      <c r="AE20" s="199">
        <f t="shared" si="8"/>
        <v>8258.84</v>
      </c>
      <c r="AF20" s="235" t="s">
        <v>89</v>
      </c>
      <c r="AG20" s="230" t="s">
        <v>90</v>
      </c>
      <c r="AH20" s="224" t="s">
        <v>91</v>
      </c>
    </row>
    <row r="21" spans="1:34" ht="15" x14ac:dyDescent="0.2">
      <c r="A21" s="190" t="s">
        <v>94</v>
      </c>
      <c r="B21" s="191">
        <v>2245.4499999999998</v>
      </c>
      <c r="C21" s="192">
        <f t="shared" si="0"/>
        <v>12841.349999999999</v>
      </c>
      <c r="D21" s="191">
        <v>244</v>
      </c>
      <c r="E21" s="192">
        <f t="shared" si="1"/>
        <v>1309</v>
      </c>
      <c r="F21" s="191">
        <v>165</v>
      </c>
      <c r="G21" s="193">
        <f t="shared" si="2"/>
        <v>16293.080000000002</v>
      </c>
      <c r="H21" s="194">
        <v>165</v>
      </c>
      <c r="I21" s="193">
        <f t="shared" si="3"/>
        <v>1133.72</v>
      </c>
      <c r="J21" s="194"/>
      <c r="K21" s="193">
        <f t="shared" si="4"/>
        <v>11780.567999999997</v>
      </c>
      <c r="L21" s="194"/>
      <c r="M21" s="193">
        <f t="shared" si="5"/>
        <v>3378.7919999999999</v>
      </c>
      <c r="N21" s="194"/>
      <c r="O21" s="202"/>
      <c r="P21" s="195">
        <f t="shared" si="6"/>
        <v>1.9199999999998454</v>
      </c>
      <c r="Q21" s="202"/>
      <c r="R21" s="195">
        <f t="shared" si="7"/>
        <v>0</v>
      </c>
      <c r="S21" s="191">
        <v>6106.21</v>
      </c>
      <c r="T21" s="195">
        <f t="shared" ref="T21:T32" si="9">T20-S21</f>
        <v>33963.79</v>
      </c>
      <c r="U21" s="194">
        <v>360</v>
      </c>
      <c r="V21" s="195">
        <f t="shared" ref="V21:V32" si="10">V20-U21</f>
        <v>2514.4</v>
      </c>
      <c r="W21" s="191"/>
      <c r="X21" s="198">
        <v>0</v>
      </c>
      <c r="Y21" s="194"/>
      <c r="Z21" s="198">
        <v>0</v>
      </c>
      <c r="AA21" s="191"/>
      <c r="AB21" s="198">
        <v>0</v>
      </c>
      <c r="AC21" s="194"/>
      <c r="AD21" s="198">
        <v>0</v>
      </c>
      <c r="AE21" s="199">
        <f t="shared" si="8"/>
        <v>8760.66</v>
      </c>
      <c r="AF21" s="235" t="s">
        <v>95</v>
      </c>
      <c r="AG21" s="242" t="s">
        <v>92</v>
      </c>
      <c r="AH21" s="224" t="s">
        <v>93</v>
      </c>
    </row>
    <row r="22" spans="1:34" ht="15" x14ac:dyDescent="0.2">
      <c r="A22" s="190" t="s">
        <v>96</v>
      </c>
      <c r="B22" s="191">
        <v>178.75</v>
      </c>
      <c r="C22" s="192">
        <f t="shared" si="0"/>
        <v>12662.599999999999</v>
      </c>
      <c r="D22" s="191">
        <v>244</v>
      </c>
      <c r="E22" s="192">
        <f t="shared" si="1"/>
        <v>1065</v>
      </c>
      <c r="F22" s="191">
        <v>265</v>
      </c>
      <c r="G22" s="193">
        <f t="shared" si="2"/>
        <v>16028.080000000002</v>
      </c>
      <c r="H22" s="194">
        <v>165</v>
      </c>
      <c r="I22" s="193">
        <f t="shared" si="3"/>
        <v>968.72</v>
      </c>
      <c r="J22" s="194">
        <v>100</v>
      </c>
      <c r="K22" s="193">
        <f t="shared" si="4"/>
        <v>11680.567999999997</v>
      </c>
      <c r="L22" s="194"/>
      <c r="M22" s="193">
        <f t="shared" si="5"/>
        <v>3378.7919999999999</v>
      </c>
      <c r="N22" s="194"/>
      <c r="O22" s="202"/>
      <c r="P22" s="195">
        <f t="shared" si="6"/>
        <v>1.9199999999998454</v>
      </c>
      <c r="Q22" s="202"/>
      <c r="R22" s="195">
        <f t="shared" si="7"/>
        <v>0</v>
      </c>
      <c r="S22" s="191">
        <v>6696</v>
      </c>
      <c r="T22" s="195">
        <f t="shared" si="9"/>
        <v>27267.79</v>
      </c>
      <c r="U22" s="194">
        <v>360</v>
      </c>
      <c r="V22" s="195">
        <f t="shared" si="10"/>
        <v>2154.4</v>
      </c>
      <c r="W22" s="191"/>
      <c r="X22" s="198">
        <v>0</v>
      </c>
      <c r="Y22" s="194"/>
      <c r="Z22" s="198">
        <v>0</v>
      </c>
      <c r="AA22" s="191"/>
      <c r="AB22" s="198">
        <v>0</v>
      </c>
      <c r="AC22" s="194"/>
      <c r="AD22" s="198">
        <v>0</v>
      </c>
      <c r="AE22" s="199">
        <f t="shared" si="8"/>
        <v>7383.75</v>
      </c>
      <c r="AF22" s="235">
        <v>43146</v>
      </c>
      <c r="AG22" s="250" t="s">
        <v>97</v>
      </c>
      <c r="AH22" s="224" t="s">
        <v>98</v>
      </c>
    </row>
    <row r="23" spans="1:34" ht="15" x14ac:dyDescent="0.2">
      <c r="A23" s="190" t="s">
        <v>117</v>
      </c>
      <c r="B23" s="191">
        <v>2919.32</v>
      </c>
      <c r="C23" s="192">
        <f t="shared" si="0"/>
        <v>9743.2799999999988</v>
      </c>
      <c r="D23" s="191">
        <v>244</v>
      </c>
      <c r="E23" s="192">
        <f t="shared" si="1"/>
        <v>821</v>
      </c>
      <c r="F23" s="191">
        <v>828.5</v>
      </c>
      <c r="G23" s="193">
        <f t="shared" si="2"/>
        <v>15199.580000000002</v>
      </c>
      <c r="H23" s="194">
        <v>165</v>
      </c>
      <c r="I23" s="193">
        <f t="shared" si="3"/>
        <v>803.72</v>
      </c>
      <c r="J23" s="194">
        <v>663.5</v>
      </c>
      <c r="K23" s="193">
        <f t="shared" si="4"/>
        <v>11017.067999999997</v>
      </c>
      <c r="L23" s="194"/>
      <c r="M23" s="193">
        <f t="shared" si="5"/>
        <v>3378.7919999999999</v>
      </c>
      <c r="N23" s="194"/>
      <c r="O23" s="202"/>
      <c r="P23" s="195">
        <f t="shared" si="6"/>
        <v>1.9199999999998454</v>
      </c>
      <c r="Q23" s="202"/>
      <c r="R23" s="195">
        <f t="shared" si="7"/>
        <v>0</v>
      </c>
      <c r="S23" s="191">
        <v>3606.21</v>
      </c>
      <c r="T23" s="195">
        <f t="shared" si="9"/>
        <v>23661.58</v>
      </c>
      <c r="U23" s="194">
        <v>360</v>
      </c>
      <c r="V23" s="195">
        <f t="shared" si="10"/>
        <v>1794.4</v>
      </c>
      <c r="W23" s="191"/>
      <c r="X23" s="198">
        <v>0</v>
      </c>
      <c r="Y23" s="194"/>
      <c r="Z23" s="198">
        <v>0</v>
      </c>
      <c r="AA23" s="191"/>
      <c r="AB23" s="198">
        <v>0</v>
      </c>
      <c r="AC23" s="194"/>
      <c r="AD23" s="198">
        <v>0</v>
      </c>
      <c r="AE23" s="199">
        <f t="shared" si="8"/>
        <v>7598.0300000000007</v>
      </c>
      <c r="AF23" s="235">
        <v>43178</v>
      </c>
      <c r="AG23" s="242" t="s">
        <v>118</v>
      </c>
      <c r="AH23" s="224" t="s">
        <v>119</v>
      </c>
    </row>
    <row r="24" spans="1:34" ht="15" x14ac:dyDescent="0.2">
      <c r="A24" s="190" t="s">
        <v>120</v>
      </c>
      <c r="B24" s="191">
        <v>3106.37</v>
      </c>
      <c r="C24" s="192">
        <f t="shared" si="0"/>
        <v>6636.9099999999989</v>
      </c>
      <c r="D24" s="191">
        <v>244</v>
      </c>
      <c r="E24" s="192">
        <f t="shared" si="1"/>
        <v>577</v>
      </c>
      <c r="F24" s="191">
        <v>1573</v>
      </c>
      <c r="G24" s="193">
        <f t="shared" si="2"/>
        <v>13626.580000000002</v>
      </c>
      <c r="H24" s="194">
        <v>165</v>
      </c>
      <c r="I24" s="193">
        <f t="shared" si="3"/>
        <v>638.72</v>
      </c>
      <c r="J24" s="194">
        <v>1408</v>
      </c>
      <c r="K24" s="193">
        <f t="shared" si="4"/>
        <v>9609.0679999999975</v>
      </c>
      <c r="L24" s="194"/>
      <c r="M24" s="193">
        <f t="shared" si="5"/>
        <v>3378.7919999999999</v>
      </c>
      <c r="N24" s="194"/>
      <c r="O24" s="202"/>
      <c r="P24" s="195">
        <f t="shared" si="6"/>
        <v>1.9199999999998454</v>
      </c>
      <c r="Q24" s="202"/>
      <c r="R24" s="195">
        <f t="shared" si="7"/>
        <v>0</v>
      </c>
      <c r="S24" s="191">
        <v>4420</v>
      </c>
      <c r="T24" s="195">
        <f t="shared" si="9"/>
        <v>19241.580000000002</v>
      </c>
      <c r="U24" s="194">
        <v>360</v>
      </c>
      <c r="V24" s="195">
        <f t="shared" si="10"/>
        <v>1434.4</v>
      </c>
      <c r="W24" s="191"/>
      <c r="X24" s="198">
        <v>0</v>
      </c>
      <c r="Y24" s="194"/>
      <c r="Z24" s="198">
        <v>0</v>
      </c>
      <c r="AA24" s="191"/>
      <c r="AB24" s="198">
        <v>0</v>
      </c>
      <c r="AC24" s="194"/>
      <c r="AD24" s="198">
        <v>0</v>
      </c>
      <c r="AE24" s="199">
        <f t="shared" si="8"/>
        <v>9343.369999999999</v>
      </c>
      <c r="AF24" s="235">
        <v>43199</v>
      </c>
      <c r="AG24" s="242" t="s">
        <v>121</v>
      </c>
      <c r="AH24" s="224" t="s">
        <v>122</v>
      </c>
    </row>
    <row r="25" spans="1:34" ht="15" x14ac:dyDescent="0.2">
      <c r="A25" s="190" t="s">
        <v>123</v>
      </c>
      <c r="B25" s="191">
        <v>1746.21</v>
      </c>
      <c r="C25" s="192">
        <f t="shared" si="0"/>
        <v>4890.6999999999989</v>
      </c>
      <c r="D25" s="191">
        <v>244</v>
      </c>
      <c r="E25" s="192">
        <f t="shared" si="1"/>
        <v>333</v>
      </c>
      <c r="F25" s="191">
        <f>H25+J25+L25+N25</f>
        <v>339.83000000000004</v>
      </c>
      <c r="G25" s="193">
        <f t="shared" si="2"/>
        <v>13286.750000000002</v>
      </c>
      <c r="H25" s="194">
        <v>165</v>
      </c>
      <c r="I25" s="193">
        <f t="shared" si="3"/>
        <v>473.72</v>
      </c>
      <c r="J25" s="194"/>
      <c r="K25" s="193">
        <f t="shared" si="4"/>
        <v>9609.0679999999975</v>
      </c>
      <c r="L25" s="194">
        <v>174.83</v>
      </c>
      <c r="M25" s="193">
        <f t="shared" si="5"/>
        <v>3203.962</v>
      </c>
      <c r="N25" s="194"/>
      <c r="O25" s="202"/>
      <c r="P25" s="195">
        <f t="shared" si="6"/>
        <v>1.9199999999998454</v>
      </c>
      <c r="Q25" s="202"/>
      <c r="R25" s="195">
        <f t="shared" si="7"/>
        <v>0</v>
      </c>
      <c r="S25" s="191">
        <v>5650</v>
      </c>
      <c r="T25" s="195">
        <f t="shared" si="9"/>
        <v>13591.580000000002</v>
      </c>
      <c r="U25" s="194">
        <v>360</v>
      </c>
      <c r="V25" s="195">
        <f t="shared" si="10"/>
        <v>1074.4000000000001</v>
      </c>
      <c r="W25" s="191"/>
      <c r="X25" s="198">
        <v>0</v>
      </c>
      <c r="Y25" s="194"/>
      <c r="Z25" s="198">
        <v>0</v>
      </c>
      <c r="AA25" s="191"/>
      <c r="AB25" s="198">
        <v>0</v>
      </c>
      <c r="AC25" s="194"/>
      <c r="AD25" s="198">
        <v>0</v>
      </c>
      <c r="AE25" s="199">
        <f t="shared" si="8"/>
        <v>7980.04</v>
      </c>
      <c r="AF25" s="251">
        <v>43230</v>
      </c>
      <c r="AG25" s="311" t="s">
        <v>124</v>
      </c>
      <c r="AH25" s="252" t="s">
        <v>125</v>
      </c>
    </row>
    <row r="26" spans="1:34" ht="15" x14ac:dyDescent="0.2">
      <c r="A26" s="190" t="s">
        <v>126</v>
      </c>
      <c r="B26" s="191">
        <v>2047.71</v>
      </c>
      <c r="C26" s="192">
        <f t="shared" si="0"/>
        <v>2842.9899999999989</v>
      </c>
      <c r="D26" s="191">
        <v>244</v>
      </c>
      <c r="E26" s="192">
        <f t="shared" si="1"/>
        <v>89</v>
      </c>
      <c r="F26" s="191">
        <f>H26+J26+L26+N26</f>
        <v>951.1</v>
      </c>
      <c r="G26" s="193">
        <f t="shared" si="2"/>
        <v>12335.650000000001</v>
      </c>
      <c r="H26" s="194">
        <v>165</v>
      </c>
      <c r="I26" s="193">
        <f t="shared" si="3"/>
        <v>308.72000000000003</v>
      </c>
      <c r="J26" s="194">
        <v>560</v>
      </c>
      <c r="K26" s="193">
        <f t="shared" si="4"/>
        <v>9049.0679999999975</v>
      </c>
      <c r="L26" s="194">
        <v>226.1</v>
      </c>
      <c r="M26" s="193">
        <f t="shared" si="5"/>
        <v>2977.8620000000001</v>
      </c>
      <c r="N26" s="194"/>
      <c r="O26" s="202"/>
      <c r="P26" s="195">
        <f t="shared" si="6"/>
        <v>1.9199999999998454</v>
      </c>
      <c r="Q26" s="202"/>
      <c r="R26" s="195">
        <f t="shared" si="7"/>
        <v>0</v>
      </c>
      <c r="S26" s="191">
        <v>4240</v>
      </c>
      <c r="T26" s="195">
        <f t="shared" si="9"/>
        <v>9351.5800000000017</v>
      </c>
      <c r="U26" s="194">
        <v>360</v>
      </c>
      <c r="V26" s="195">
        <f t="shared" si="10"/>
        <v>714.40000000000009</v>
      </c>
      <c r="W26" s="191"/>
      <c r="X26" s="198">
        <v>0</v>
      </c>
      <c r="Y26" s="194"/>
      <c r="Z26" s="198">
        <v>0</v>
      </c>
      <c r="AA26" s="191"/>
      <c r="AB26" s="198">
        <v>0</v>
      </c>
      <c r="AC26" s="194"/>
      <c r="AD26" s="198">
        <v>0</v>
      </c>
      <c r="AE26" s="199">
        <f t="shared" si="8"/>
        <v>7482.8099999999995</v>
      </c>
      <c r="AF26" s="251">
        <v>43252</v>
      </c>
      <c r="AG26" s="252" t="s">
        <v>127</v>
      </c>
      <c r="AH26" s="252" t="s">
        <v>128</v>
      </c>
    </row>
    <row r="27" spans="1:34" ht="15" x14ac:dyDescent="0.2">
      <c r="A27" s="190"/>
      <c r="B27" s="191"/>
      <c r="C27" s="192">
        <f t="shared" si="0"/>
        <v>2842.9899999999989</v>
      </c>
      <c r="D27" s="191"/>
      <c r="E27" s="192">
        <f t="shared" si="1"/>
        <v>89</v>
      </c>
      <c r="F27" s="191">
        <f t="shared" ref="F27:F32" si="11">H27+J27+L27+N27</f>
        <v>0</v>
      </c>
      <c r="G27" s="193">
        <f t="shared" si="2"/>
        <v>12335.650000000001</v>
      </c>
      <c r="H27" s="194"/>
      <c r="I27" s="193">
        <f t="shared" si="3"/>
        <v>308.72000000000003</v>
      </c>
      <c r="J27" s="194"/>
      <c r="K27" s="193">
        <f t="shared" si="4"/>
        <v>9049.0679999999975</v>
      </c>
      <c r="L27" s="194"/>
      <c r="M27" s="193">
        <f t="shared" si="5"/>
        <v>2977.8620000000001</v>
      </c>
      <c r="N27" s="194"/>
      <c r="O27" s="202"/>
      <c r="P27" s="195">
        <f t="shared" si="6"/>
        <v>1.9199999999998454</v>
      </c>
      <c r="Q27" s="202"/>
      <c r="R27" s="195">
        <f t="shared" si="7"/>
        <v>0</v>
      </c>
      <c r="S27" s="191"/>
      <c r="T27" s="195">
        <f t="shared" si="9"/>
        <v>9351.5800000000017</v>
      </c>
      <c r="U27" s="194"/>
      <c r="V27" s="195">
        <f t="shared" si="10"/>
        <v>714.40000000000009</v>
      </c>
      <c r="W27" s="191"/>
      <c r="X27" s="198">
        <v>0</v>
      </c>
      <c r="Y27" s="194"/>
      <c r="Z27" s="198">
        <v>0</v>
      </c>
      <c r="AA27" s="191"/>
      <c r="AB27" s="198">
        <v>0</v>
      </c>
      <c r="AC27" s="194"/>
      <c r="AD27" s="198">
        <v>0</v>
      </c>
      <c r="AE27" s="199">
        <f t="shared" si="8"/>
        <v>0</v>
      </c>
      <c r="AF27" s="251"/>
      <c r="AG27" s="252"/>
      <c r="AH27" s="252"/>
    </row>
    <row r="28" spans="1:34" ht="15" x14ac:dyDescent="0.2">
      <c r="A28" s="190"/>
      <c r="B28" s="191"/>
      <c r="C28" s="192">
        <f t="shared" si="0"/>
        <v>2842.9899999999989</v>
      </c>
      <c r="D28" s="191"/>
      <c r="E28" s="192">
        <f t="shared" si="1"/>
        <v>89</v>
      </c>
      <c r="F28" s="191">
        <f t="shared" si="11"/>
        <v>0</v>
      </c>
      <c r="G28" s="193">
        <f t="shared" si="2"/>
        <v>12335.650000000001</v>
      </c>
      <c r="H28" s="194"/>
      <c r="I28" s="193">
        <f t="shared" si="3"/>
        <v>308.72000000000003</v>
      </c>
      <c r="J28" s="194"/>
      <c r="K28" s="193">
        <f t="shared" si="4"/>
        <v>9049.0679999999975</v>
      </c>
      <c r="L28" s="194"/>
      <c r="M28" s="193">
        <f t="shared" si="5"/>
        <v>2977.8620000000001</v>
      </c>
      <c r="N28" s="194"/>
      <c r="O28" s="202"/>
      <c r="P28" s="195">
        <f t="shared" si="6"/>
        <v>1.9199999999998454</v>
      </c>
      <c r="Q28" s="202"/>
      <c r="R28" s="195">
        <f t="shared" si="7"/>
        <v>0</v>
      </c>
      <c r="S28" s="191"/>
      <c r="T28" s="195">
        <f t="shared" si="9"/>
        <v>9351.5800000000017</v>
      </c>
      <c r="U28" s="194"/>
      <c r="V28" s="195">
        <f t="shared" si="10"/>
        <v>714.40000000000009</v>
      </c>
      <c r="W28" s="191"/>
      <c r="X28" s="198">
        <v>0</v>
      </c>
      <c r="Y28" s="194"/>
      <c r="Z28" s="198">
        <v>0</v>
      </c>
      <c r="AA28" s="191"/>
      <c r="AB28" s="198">
        <v>0</v>
      </c>
      <c r="AC28" s="194"/>
      <c r="AD28" s="198">
        <v>0</v>
      </c>
      <c r="AE28" s="199">
        <f t="shared" si="8"/>
        <v>0</v>
      </c>
      <c r="AF28" s="251"/>
      <c r="AG28" s="252"/>
      <c r="AH28" s="252"/>
    </row>
    <row r="29" spans="1:34" ht="15" x14ac:dyDescent="0.2">
      <c r="A29" s="190"/>
      <c r="B29" s="191"/>
      <c r="C29" s="192">
        <f t="shared" si="0"/>
        <v>2842.9899999999989</v>
      </c>
      <c r="D29" s="191"/>
      <c r="E29" s="192">
        <f t="shared" si="1"/>
        <v>89</v>
      </c>
      <c r="F29" s="191">
        <f t="shared" si="11"/>
        <v>0</v>
      </c>
      <c r="G29" s="193">
        <f t="shared" si="2"/>
        <v>12335.650000000001</v>
      </c>
      <c r="H29" s="194"/>
      <c r="I29" s="193">
        <f t="shared" si="3"/>
        <v>308.72000000000003</v>
      </c>
      <c r="J29" s="194"/>
      <c r="K29" s="193">
        <f t="shared" si="4"/>
        <v>9049.0679999999975</v>
      </c>
      <c r="L29" s="194"/>
      <c r="M29" s="193">
        <f t="shared" si="5"/>
        <v>2977.8620000000001</v>
      </c>
      <c r="N29" s="194"/>
      <c r="O29" s="202"/>
      <c r="P29" s="195">
        <f t="shared" si="6"/>
        <v>1.9199999999998454</v>
      </c>
      <c r="Q29" s="202"/>
      <c r="R29" s="195">
        <f t="shared" si="7"/>
        <v>0</v>
      </c>
      <c r="S29" s="191"/>
      <c r="T29" s="195">
        <f t="shared" si="9"/>
        <v>9351.5800000000017</v>
      </c>
      <c r="U29" s="194"/>
      <c r="V29" s="195">
        <f t="shared" si="10"/>
        <v>714.40000000000009</v>
      </c>
      <c r="W29" s="191"/>
      <c r="X29" s="198">
        <v>0</v>
      </c>
      <c r="Y29" s="194"/>
      <c r="Z29" s="198">
        <v>0</v>
      </c>
      <c r="AA29" s="191"/>
      <c r="AB29" s="198">
        <v>0</v>
      </c>
      <c r="AC29" s="194"/>
      <c r="AD29" s="198">
        <v>0</v>
      </c>
      <c r="AE29" s="199">
        <f t="shared" si="8"/>
        <v>0</v>
      </c>
      <c r="AF29" s="251"/>
      <c r="AG29" s="252"/>
      <c r="AH29" s="252"/>
    </row>
    <row r="30" spans="1:34" ht="15" x14ac:dyDescent="0.2">
      <c r="A30" s="190"/>
      <c r="B30" s="191"/>
      <c r="C30" s="192">
        <f t="shared" si="0"/>
        <v>2842.9899999999989</v>
      </c>
      <c r="D30" s="191"/>
      <c r="E30" s="192">
        <f t="shared" si="1"/>
        <v>89</v>
      </c>
      <c r="F30" s="191">
        <f t="shared" si="11"/>
        <v>0</v>
      </c>
      <c r="G30" s="193">
        <f t="shared" si="2"/>
        <v>12335.650000000001</v>
      </c>
      <c r="H30" s="194"/>
      <c r="I30" s="193">
        <f t="shared" si="3"/>
        <v>308.72000000000003</v>
      </c>
      <c r="J30" s="194"/>
      <c r="K30" s="193">
        <f t="shared" si="4"/>
        <v>9049.0679999999975</v>
      </c>
      <c r="L30" s="194"/>
      <c r="M30" s="193">
        <f t="shared" si="5"/>
        <v>2977.8620000000001</v>
      </c>
      <c r="N30" s="194"/>
      <c r="O30" s="202"/>
      <c r="P30" s="195">
        <f t="shared" si="6"/>
        <v>1.9199999999998454</v>
      </c>
      <c r="Q30" s="202"/>
      <c r="R30" s="195">
        <f t="shared" si="7"/>
        <v>0</v>
      </c>
      <c r="S30" s="191"/>
      <c r="T30" s="195">
        <f t="shared" si="9"/>
        <v>9351.5800000000017</v>
      </c>
      <c r="U30" s="194"/>
      <c r="V30" s="195">
        <f t="shared" si="10"/>
        <v>714.40000000000009</v>
      </c>
      <c r="W30" s="191"/>
      <c r="X30" s="198">
        <v>0</v>
      </c>
      <c r="Y30" s="194"/>
      <c r="Z30" s="198">
        <v>0</v>
      </c>
      <c r="AA30" s="191"/>
      <c r="AB30" s="198">
        <v>0</v>
      </c>
      <c r="AC30" s="194"/>
      <c r="AD30" s="198">
        <v>0</v>
      </c>
      <c r="AE30" s="199">
        <f t="shared" si="8"/>
        <v>0</v>
      </c>
      <c r="AF30" s="251"/>
      <c r="AG30" s="252"/>
      <c r="AH30" s="252"/>
    </row>
    <row r="31" spans="1:34" ht="15" x14ac:dyDescent="0.2">
      <c r="A31" s="190"/>
      <c r="B31" s="191"/>
      <c r="C31" s="192">
        <f t="shared" si="0"/>
        <v>2842.9899999999989</v>
      </c>
      <c r="D31" s="191"/>
      <c r="E31" s="192">
        <f t="shared" si="1"/>
        <v>89</v>
      </c>
      <c r="F31" s="191">
        <f t="shared" si="11"/>
        <v>0</v>
      </c>
      <c r="G31" s="193">
        <f t="shared" si="2"/>
        <v>12335.650000000001</v>
      </c>
      <c r="H31" s="194"/>
      <c r="I31" s="193">
        <f t="shared" si="3"/>
        <v>308.72000000000003</v>
      </c>
      <c r="J31" s="194"/>
      <c r="K31" s="193">
        <f t="shared" si="4"/>
        <v>9049.0679999999975</v>
      </c>
      <c r="L31" s="194"/>
      <c r="M31" s="193">
        <f t="shared" si="5"/>
        <v>2977.8620000000001</v>
      </c>
      <c r="N31" s="194"/>
      <c r="O31" s="202"/>
      <c r="P31" s="195">
        <f t="shared" si="6"/>
        <v>1.9199999999998454</v>
      </c>
      <c r="Q31" s="202"/>
      <c r="R31" s="195">
        <f t="shared" si="7"/>
        <v>0</v>
      </c>
      <c r="S31" s="191"/>
      <c r="T31" s="195">
        <f t="shared" si="9"/>
        <v>9351.5800000000017</v>
      </c>
      <c r="U31" s="194"/>
      <c r="V31" s="195">
        <f t="shared" si="10"/>
        <v>714.40000000000009</v>
      </c>
      <c r="W31" s="191"/>
      <c r="X31" s="198">
        <v>0</v>
      </c>
      <c r="Y31" s="194"/>
      <c r="Z31" s="198">
        <v>0</v>
      </c>
      <c r="AA31" s="191"/>
      <c r="AB31" s="198">
        <v>0</v>
      </c>
      <c r="AC31" s="194"/>
      <c r="AD31" s="198">
        <v>0</v>
      </c>
      <c r="AE31" s="199">
        <f t="shared" si="8"/>
        <v>0</v>
      </c>
      <c r="AF31" s="251"/>
      <c r="AG31" s="252"/>
      <c r="AH31" s="252"/>
    </row>
    <row r="32" spans="1:34" x14ac:dyDescent="0.2">
      <c r="A32" s="190"/>
      <c r="B32" s="191"/>
      <c r="C32" s="192">
        <f t="shared" si="0"/>
        <v>2842.9899999999989</v>
      </c>
      <c r="D32" s="191"/>
      <c r="E32" s="192">
        <f t="shared" si="1"/>
        <v>89</v>
      </c>
      <c r="F32" s="191">
        <f t="shared" si="11"/>
        <v>0</v>
      </c>
      <c r="G32" s="193">
        <f t="shared" si="2"/>
        <v>12335.650000000001</v>
      </c>
      <c r="H32" s="194"/>
      <c r="I32" s="193">
        <f t="shared" si="3"/>
        <v>308.72000000000003</v>
      </c>
      <c r="J32" s="194"/>
      <c r="K32" s="193">
        <f t="shared" si="4"/>
        <v>9049.0679999999975</v>
      </c>
      <c r="L32" s="194"/>
      <c r="M32" s="193">
        <f t="shared" si="5"/>
        <v>2977.8620000000001</v>
      </c>
      <c r="N32" s="194"/>
      <c r="O32" s="202"/>
      <c r="P32" s="195">
        <f t="shared" si="6"/>
        <v>1.9199999999998454</v>
      </c>
      <c r="Q32" s="202"/>
      <c r="R32" s="195">
        <f t="shared" si="7"/>
        <v>0</v>
      </c>
      <c r="S32" s="191"/>
      <c r="T32" s="195">
        <f t="shared" si="9"/>
        <v>9351.5800000000017</v>
      </c>
      <c r="U32" s="194"/>
      <c r="V32" s="195">
        <f t="shared" si="10"/>
        <v>714.40000000000009</v>
      </c>
      <c r="W32" s="191"/>
      <c r="X32" s="198">
        <v>0</v>
      </c>
      <c r="Y32" s="194"/>
      <c r="Z32" s="198">
        <v>0</v>
      </c>
      <c r="AA32" s="191"/>
      <c r="AB32" s="198">
        <v>0</v>
      </c>
      <c r="AC32" s="194"/>
      <c r="AD32" s="198">
        <v>0</v>
      </c>
      <c r="AE32" s="199">
        <f t="shared" si="8"/>
        <v>0</v>
      </c>
      <c r="AF32" s="237"/>
      <c r="AG32" s="203"/>
      <c r="AH32" s="203"/>
    </row>
    <row r="33" spans="1:34" ht="13.5" thickBot="1" x14ac:dyDescent="0.25">
      <c r="A33" s="204" t="s">
        <v>16</v>
      </c>
      <c r="B33" s="205">
        <f>SUM(B16:B32)</f>
        <v>26238.01</v>
      </c>
      <c r="C33" s="205"/>
      <c r="D33" s="205">
        <f>SUM(D16:D32)</f>
        <v>2440</v>
      </c>
      <c r="E33" s="205"/>
      <c r="F33" s="205">
        <f>SUM(F16:F32)</f>
        <v>12148.35</v>
      </c>
      <c r="G33" s="205"/>
      <c r="H33" s="205">
        <f>SUM(H16:H32)</f>
        <v>1650</v>
      </c>
      <c r="I33" s="205"/>
      <c r="J33" s="205">
        <f>SUM(J16:J32)</f>
        <v>10097.42</v>
      </c>
      <c r="K33" s="205"/>
      <c r="L33" s="205">
        <f>SUM(L16:L32)</f>
        <v>400.93</v>
      </c>
      <c r="M33" s="205"/>
      <c r="N33" s="205">
        <f>SUM(N16:N32)</f>
        <v>0</v>
      </c>
      <c r="O33" s="206">
        <f>SUM(O16:O32)</f>
        <v>13474.08</v>
      </c>
      <c r="P33" s="207"/>
      <c r="Q33" s="206">
        <f>SUM(Q16:Q32)</f>
        <v>1078.08</v>
      </c>
      <c r="R33" s="206"/>
      <c r="S33" s="206">
        <f>SUM(S16:S32)</f>
        <v>31078.42</v>
      </c>
      <c r="T33" s="207"/>
      <c r="U33" s="206">
        <f>SUM(U16:U32)</f>
        <v>2520</v>
      </c>
      <c r="V33" s="208"/>
      <c r="W33" s="206">
        <f>SUM(W16:W32)</f>
        <v>0</v>
      </c>
      <c r="X33" s="207"/>
      <c r="Y33" s="206">
        <f>SUM(Y16:Y32)</f>
        <v>0</v>
      </c>
      <c r="Z33" s="208"/>
      <c r="AA33" s="206">
        <f>SUM(AA16:AA32)</f>
        <v>0</v>
      </c>
      <c r="AB33" s="207"/>
      <c r="AC33" s="206">
        <f>SUM(AC16:AC32)</f>
        <v>0</v>
      </c>
      <c r="AD33" s="208"/>
      <c r="AE33" s="209">
        <f>SUM(AE16:AE32)</f>
        <v>85378.859999999986</v>
      </c>
      <c r="AF33" s="238"/>
      <c r="AG33" s="210"/>
      <c r="AH33" s="210"/>
    </row>
    <row r="34" spans="1:34" ht="13.5" thickTop="1" x14ac:dyDescent="0.2">
      <c r="A34" s="211" t="s">
        <v>10</v>
      </c>
      <c r="B34" s="211"/>
      <c r="C34" s="211">
        <f>B15-B33</f>
        <v>2842.9900000000016</v>
      </c>
      <c r="D34" s="211"/>
      <c r="E34" s="211">
        <f>D15-D33</f>
        <v>89</v>
      </c>
      <c r="F34" s="211"/>
      <c r="G34" s="211">
        <f>F15-F33</f>
        <v>12335.65</v>
      </c>
      <c r="H34" s="211"/>
      <c r="I34" s="211">
        <f>H15-H33</f>
        <v>308.72000000000003</v>
      </c>
      <c r="J34" s="211"/>
      <c r="K34" s="211">
        <f>J15-J33</f>
        <v>9049.0679999999975</v>
      </c>
      <c r="L34" s="211"/>
      <c r="M34" s="211">
        <f>L15-L33</f>
        <v>2977.8620000000001</v>
      </c>
      <c r="N34" s="211"/>
      <c r="O34" s="211"/>
      <c r="P34" s="211">
        <f>O15-O33</f>
        <v>1.9200000000000728</v>
      </c>
      <c r="Q34" s="211"/>
      <c r="R34" s="211">
        <f>Q15-Q33</f>
        <v>0</v>
      </c>
      <c r="S34" s="211"/>
      <c r="T34" s="211">
        <f>S15-S33</f>
        <v>9351.5800000000017</v>
      </c>
      <c r="U34" s="211"/>
      <c r="V34" s="211">
        <f>U15-U33</f>
        <v>714.40000000000009</v>
      </c>
      <c r="W34" s="211"/>
      <c r="X34" s="211">
        <f>W15-W33</f>
        <v>0</v>
      </c>
      <c r="Y34" s="211"/>
      <c r="Z34" s="211">
        <f>Y15-Y33</f>
        <v>0</v>
      </c>
      <c r="AA34" s="211"/>
      <c r="AB34" s="211">
        <f>AA15-AA33</f>
        <v>0</v>
      </c>
      <c r="AC34" s="211"/>
      <c r="AD34" s="211">
        <f>AC15-AC33</f>
        <v>0</v>
      </c>
      <c r="AE34" s="212">
        <f>O33+Q33+S33+U33</f>
        <v>48150.58</v>
      </c>
      <c r="AF34" s="239"/>
      <c r="AG34" s="214"/>
      <c r="AH34" s="214"/>
    </row>
    <row r="35" spans="1:34" x14ac:dyDescent="0.2">
      <c r="A35" s="211" t="s">
        <v>11</v>
      </c>
      <c r="B35" s="211"/>
      <c r="C35" s="211">
        <f>C32-C34</f>
        <v>0</v>
      </c>
      <c r="D35" s="211"/>
      <c r="E35" s="211">
        <f>E32-E34</f>
        <v>0</v>
      </c>
      <c r="F35" s="211"/>
      <c r="G35" s="211">
        <f>G32-G34</f>
        <v>0</v>
      </c>
      <c r="H35" s="211"/>
      <c r="I35" s="211">
        <f>I32-I34</f>
        <v>0</v>
      </c>
      <c r="J35" s="211"/>
      <c r="K35" s="211">
        <f>K32-K34</f>
        <v>0</v>
      </c>
      <c r="L35" s="211"/>
      <c r="M35" s="211">
        <f>M32-M34</f>
        <v>0</v>
      </c>
      <c r="N35" s="211"/>
      <c r="O35" s="211"/>
      <c r="P35" s="211">
        <f>P32-P34</f>
        <v>-2.2737367544323206E-13</v>
      </c>
      <c r="Q35" s="211"/>
      <c r="R35" s="211">
        <f>R32-R34</f>
        <v>0</v>
      </c>
      <c r="S35" s="211"/>
      <c r="T35" s="211">
        <f>T32-T34</f>
        <v>0</v>
      </c>
      <c r="U35" s="211"/>
      <c r="V35" s="211">
        <f>V32-V34</f>
        <v>0</v>
      </c>
      <c r="W35" s="211"/>
      <c r="X35" s="211">
        <f>X32-X34</f>
        <v>0</v>
      </c>
      <c r="Y35" s="211"/>
      <c r="Z35" s="211">
        <f>Z32-Z34</f>
        <v>0</v>
      </c>
      <c r="AA35" s="211"/>
      <c r="AB35" s="211">
        <f>AB32-AB34</f>
        <v>0</v>
      </c>
      <c r="AC35" s="211"/>
      <c r="AD35" s="211">
        <f>AD32-AD34</f>
        <v>0</v>
      </c>
      <c r="AE35" s="211">
        <f>AE33-AE34</f>
        <v>37228.279999999984</v>
      </c>
      <c r="AF35" s="239"/>
      <c r="AG35" s="214"/>
      <c r="AH35" s="214"/>
    </row>
    <row r="36" spans="1:34" ht="13.5" thickBot="1" x14ac:dyDescent="0.25">
      <c r="B36" s="215"/>
      <c r="C36" s="216"/>
      <c r="D36" s="215"/>
      <c r="E36" s="216"/>
      <c r="F36" s="216"/>
      <c r="G36" s="216"/>
      <c r="H36" s="216"/>
      <c r="O36" s="215"/>
      <c r="Q36" s="216"/>
      <c r="R36" s="216"/>
      <c r="S36" s="216"/>
      <c r="T36" s="216"/>
      <c r="U36" s="217"/>
      <c r="V36" s="216"/>
      <c r="Y36" s="153"/>
      <c r="Z36" s="153"/>
      <c r="AC36" s="153"/>
      <c r="AD36" s="153"/>
    </row>
    <row r="37" spans="1:34" ht="60" customHeight="1" thickBot="1" x14ac:dyDescent="0.25">
      <c r="A37" s="174" t="s">
        <v>14</v>
      </c>
      <c r="B37" s="274" t="s">
        <v>13</v>
      </c>
      <c r="C37" s="275"/>
      <c r="D37" s="276" t="s">
        <v>7</v>
      </c>
      <c r="E37" s="275"/>
      <c r="F37" s="277" t="s">
        <v>63</v>
      </c>
      <c r="G37" s="278"/>
      <c r="H37" s="279" t="s">
        <v>75</v>
      </c>
      <c r="I37" s="278"/>
      <c r="J37" s="279" t="s">
        <v>76</v>
      </c>
      <c r="K37" s="278"/>
      <c r="L37" s="279" t="s">
        <v>77</v>
      </c>
      <c r="M37" s="278"/>
      <c r="N37" s="243" t="s">
        <v>99</v>
      </c>
      <c r="O37" s="280" t="s">
        <v>33</v>
      </c>
      <c r="P37" s="281"/>
      <c r="Q37" s="282" t="s">
        <v>34</v>
      </c>
      <c r="R37" s="281"/>
      <c r="S37" s="283"/>
      <c r="T37" s="270"/>
      <c r="U37" s="269"/>
      <c r="V37" s="270"/>
      <c r="W37" s="271" t="s">
        <v>78</v>
      </c>
      <c r="X37" s="272"/>
      <c r="Y37" s="273" t="s">
        <v>79</v>
      </c>
      <c r="Z37" s="272"/>
      <c r="AA37" s="271" t="s">
        <v>80</v>
      </c>
      <c r="AB37" s="272"/>
      <c r="AC37" s="273" t="s">
        <v>81</v>
      </c>
      <c r="AD37" s="272"/>
      <c r="AE37" s="175" t="s">
        <v>15</v>
      </c>
      <c r="AF37" s="233" t="s">
        <v>3</v>
      </c>
      <c r="AG37" s="176" t="s">
        <v>9</v>
      </c>
      <c r="AH37" s="177" t="s">
        <v>6</v>
      </c>
    </row>
    <row r="38" spans="1:34" x14ac:dyDescent="0.2">
      <c r="A38" s="179" t="s">
        <v>28</v>
      </c>
      <c r="B38" s="185">
        <f>J3</f>
        <v>29081</v>
      </c>
      <c r="C38" s="186" t="s">
        <v>1</v>
      </c>
      <c r="D38" s="185">
        <f>J4</f>
        <v>2529</v>
      </c>
      <c r="E38" s="186" t="s">
        <v>1</v>
      </c>
      <c r="F38" s="218">
        <f>J5</f>
        <v>24484.3</v>
      </c>
      <c r="G38" s="186" t="s">
        <v>1</v>
      </c>
      <c r="H38" s="219">
        <f>F38*0.08</f>
        <v>1958.7439999999999</v>
      </c>
      <c r="I38" s="186" t="s">
        <v>1</v>
      </c>
      <c r="J38" s="184">
        <f>F38*0.85</f>
        <v>20811.654999999999</v>
      </c>
      <c r="K38" s="184" t="s">
        <v>1</v>
      </c>
      <c r="L38" s="184">
        <f>F38*0.15</f>
        <v>3672.645</v>
      </c>
      <c r="M38" s="184" t="s">
        <v>1</v>
      </c>
      <c r="N38" s="184"/>
      <c r="O38" s="185">
        <f>J9</f>
        <v>13476</v>
      </c>
      <c r="P38" s="186" t="s">
        <v>1</v>
      </c>
      <c r="Q38" s="185">
        <f>O38*0.08</f>
        <v>1078.08</v>
      </c>
      <c r="R38" s="181" t="s">
        <v>1</v>
      </c>
      <c r="S38" s="180">
        <f>J10</f>
        <v>0</v>
      </c>
      <c r="T38" s="181" t="s">
        <v>1</v>
      </c>
      <c r="U38" s="180">
        <f>S38*0.08</f>
        <v>0</v>
      </c>
      <c r="V38" s="181" t="s">
        <v>1</v>
      </c>
      <c r="W38" s="180">
        <f>J11</f>
        <v>0</v>
      </c>
      <c r="X38" s="181" t="s">
        <v>1</v>
      </c>
      <c r="Y38" s="180">
        <f>W38*0.08</f>
        <v>0</v>
      </c>
      <c r="Z38" s="181" t="s">
        <v>1</v>
      </c>
      <c r="AA38" s="180"/>
      <c r="AB38" s="181" t="s">
        <v>1</v>
      </c>
      <c r="AC38" s="180"/>
      <c r="AD38" s="181" t="s">
        <v>1</v>
      </c>
      <c r="AE38" s="187"/>
      <c r="AF38" s="240"/>
      <c r="AG38" s="220"/>
      <c r="AH38" s="221"/>
    </row>
    <row r="39" spans="1:34" x14ac:dyDescent="0.2">
      <c r="A39" s="190"/>
      <c r="B39" s="191"/>
      <c r="C39" s="193">
        <f>B38-B39</f>
        <v>29081</v>
      </c>
      <c r="D39" s="191"/>
      <c r="E39" s="193">
        <f>D38-D39</f>
        <v>2529</v>
      </c>
      <c r="F39" s="191"/>
      <c r="G39" s="193">
        <f>F38-F39</f>
        <v>24484.3</v>
      </c>
      <c r="H39" s="194"/>
      <c r="I39" s="193">
        <f>H38-H39</f>
        <v>1958.7439999999999</v>
      </c>
      <c r="J39" s="194"/>
      <c r="K39" s="193">
        <f>J38-J39</f>
        <v>20811.654999999999</v>
      </c>
      <c r="L39" s="194"/>
      <c r="M39" s="193">
        <f>L38-L39</f>
        <v>3672.645</v>
      </c>
      <c r="N39" s="194"/>
      <c r="O39" s="191"/>
      <c r="P39" s="195">
        <f>O38-O39</f>
        <v>13476</v>
      </c>
      <c r="Q39" s="194"/>
      <c r="R39" s="195">
        <f>Q38-Q39</f>
        <v>1078.08</v>
      </c>
      <c r="S39" s="222"/>
      <c r="T39" s="195">
        <f>S38-S39</f>
        <v>0</v>
      </c>
      <c r="U39" s="222"/>
      <c r="V39" s="195">
        <f>U38-U39</f>
        <v>0</v>
      </c>
      <c r="W39" s="191"/>
      <c r="X39" s="198">
        <f>W38-W39</f>
        <v>0</v>
      </c>
      <c r="Y39" s="194"/>
      <c r="Z39" s="198">
        <f>Y38-Y39</f>
        <v>0</v>
      </c>
      <c r="AA39" s="191"/>
      <c r="AB39" s="198">
        <f>AA38-AA39</f>
        <v>0</v>
      </c>
      <c r="AC39" s="194"/>
      <c r="AD39" s="198">
        <f>AC38-AC39</f>
        <v>0</v>
      </c>
      <c r="AE39" s="199">
        <f t="shared" ref="AE39:AE55" si="12">B39+D39+F39+O39+S39</f>
        <v>0</v>
      </c>
      <c r="AF39" s="241"/>
      <c r="AG39" s="200"/>
      <c r="AH39" s="201"/>
    </row>
    <row r="40" spans="1:34" x14ac:dyDescent="0.2">
      <c r="A40" s="190"/>
      <c r="B40" s="191"/>
      <c r="C40" s="193">
        <f t="shared" ref="C40:C55" si="13">C39-B40</f>
        <v>29081</v>
      </c>
      <c r="D40" s="191"/>
      <c r="E40" s="193">
        <f>E39-D40</f>
        <v>2529</v>
      </c>
      <c r="F40" s="191"/>
      <c r="G40" s="193">
        <f>G39-F40</f>
        <v>24484.3</v>
      </c>
      <c r="H40" s="194"/>
      <c r="I40" s="193">
        <f>I39-H40</f>
        <v>1958.7439999999999</v>
      </c>
      <c r="J40" s="194"/>
      <c r="K40" s="193">
        <f>K39-J40</f>
        <v>20811.654999999999</v>
      </c>
      <c r="L40" s="194"/>
      <c r="M40" s="193">
        <f>M39-L40</f>
        <v>3672.645</v>
      </c>
      <c r="N40" s="194"/>
      <c r="O40" s="191"/>
      <c r="P40" s="195">
        <f>P39-O40</f>
        <v>13476</v>
      </c>
      <c r="Q40" s="194"/>
      <c r="R40" s="195">
        <f>R39-Q40</f>
        <v>1078.08</v>
      </c>
      <c r="S40" s="222"/>
      <c r="T40" s="195">
        <f>T39-S40</f>
        <v>0</v>
      </c>
      <c r="U40" s="222"/>
      <c r="V40" s="195">
        <f>V39-U40</f>
        <v>0</v>
      </c>
      <c r="W40" s="191"/>
      <c r="X40" s="198">
        <f>X39-W40</f>
        <v>0</v>
      </c>
      <c r="Y40" s="194"/>
      <c r="Z40" s="198">
        <f>Z39-Y40</f>
        <v>0</v>
      </c>
      <c r="AA40" s="191"/>
      <c r="AB40" s="198">
        <f>AB39-AA40</f>
        <v>0</v>
      </c>
      <c r="AC40" s="194"/>
      <c r="AD40" s="198">
        <f>AD39-AC40</f>
        <v>0</v>
      </c>
      <c r="AE40" s="199">
        <f t="shared" si="12"/>
        <v>0</v>
      </c>
      <c r="AF40" s="241"/>
      <c r="AG40" s="200"/>
      <c r="AH40" s="201"/>
    </row>
    <row r="41" spans="1:34" x14ac:dyDescent="0.2">
      <c r="A41" s="190"/>
      <c r="B41" s="191"/>
      <c r="C41" s="193">
        <f t="shared" si="13"/>
        <v>29081</v>
      </c>
      <c r="D41" s="191"/>
      <c r="E41" s="193">
        <f t="shared" ref="E41:E55" si="14">E40-D41</f>
        <v>2529</v>
      </c>
      <c r="F41" s="191"/>
      <c r="G41" s="193">
        <f t="shared" ref="G41:G55" si="15">G40-F41</f>
        <v>24484.3</v>
      </c>
      <c r="H41" s="194"/>
      <c r="I41" s="193">
        <f t="shared" ref="I41:I55" si="16">I40-H41</f>
        <v>1958.7439999999999</v>
      </c>
      <c r="J41" s="194"/>
      <c r="K41" s="193">
        <f t="shared" ref="K41:K55" si="17">K40-J41</f>
        <v>20811.654999999999</v>
      </c>
      <c r="L41" s="194"/>
      <c r="M41" s="193">
        <f t="shared" ref="M41:M55" si="18">M40-L41</f>
        <v>3672.645</v>
      </c>
      <c r="N41" s="194"/>
      <c r="O41" s="191"/>
      <c r="P41" s="195">
        <f t="shared" ref="P41:P55" si="19">P40-O41</f>
        <v>13476</v>
      </c>
      <c r="Q41" s="194"/>
      <c r="R41" s="195">
        <f t="shared" ref="R41:R55" si="20">R40-Q41</f>
        <v>1078.08</v>
      </c>
      <c r="S41" s="222"/>
      <c r="T41" s="195">
        <f t="shared" ref="T41:T55" si="21">T40-S41</f>
        <v>0</v>
      </c>
      <c r="U41" s="222"/>
      <c r="V41" s="195">
        <f t="shared" ref="V41" si="22">V40-U41</f>
        <v>0</v>
      </c>
      <c r="W41" s="191"/>
      <c r="X41" s="198">
        <f t="shared" ref="X41:X55" si="23">X40-W41</f>
        <v>0</v>
      </c>
      <c r="Y41" s="194"/>
      <c r="Z41" s="198">
        <f t="shared" ref="Z41" si="24">Z40-Y41</f>
        <v>0</v>
      </c>
      <c r="AA41" s="191"/>
      <c r="AB41" s="198">
        <f t="shared" ref="AB41:AB55" si="25">AB40-AA41</f>
        <v>0</v>
      </c>
      <c r="AC41" s="194"/>
      <c r="AD41" s="198">
        <f t="shared" ref="AD41" si="26">AD40-AC41</f>
        <v>0</v>
      </c>
      <c r="AE41" s="199">
        <f t="shared" si="12"/>
        <v>0</v>
      </c>
      <c r="AF41" s="241"/>
      <c r="AG41" s="200"/>
      <c r="AH41" s="201"/>
    </row>
    <row r="42" spans="1:34" x14ac:dyDescent="0.2">
      <c r="A42" s="190"/>
      <c r="B42" s="191"/>
      <c r="C42" s="193">
        <f t="shared" si="13"/>
        <v>29081</v>
      </c>
      <c r="D42" s="191"/>
      <c r="E42" s="193">
        <f t="shared" si="14"/>
        <v>2529</v>
      </c>
      <c r="F42" s="191"/>
      <c r="G42" s="193">
        <f t="shared" si="15"/>
        <v>24484.3</v>
      </c>
      <c r="H42" s="194"/>
      <c r="I42" s="193">
        <f t="shared" si="16"/>
        <v>1958.7439999999999</v>
      </c>
      <c r="J42" s="194"/>
      <c r="K42" s="193">
        <f t="shared" si="17"/>
        <v>20811.654999999999</v>
      </c>
      <c r="L42" s="194"/>
      <c r="M42" s="193">
        <f t="shared" si="18"/>
        <v>3672.645</v>
      </c>
      <c r="N42" s="194"/>
      <c r="O42" s="196"/>
      <c r="P42" s="195">
        <f t="shared" si="19"/>
        <v>13476</v>
      </c>
      <c r="Q42" s="196"/>
      <c r="R42" s="195">
        <f t="shared" si="20"/>
        <v>1078.08</v>
      </c>
      <c r="S42" s="191"/>
      <c r="T42" s="195">
        <f t="shared" si="21"/>
        <v>0</v>
      </c>
      <c r="U42" s="194"/>
      <c r="V42" s="195">
        <f>U38-U42</f>
        <v>0</v>
      </c>
      <c r="W42" s="191"/>
      <c r="X42" s="198">
        <f t="shared" si="23"/>
        <v>0</v>
      </c>
      <c r="Y42" s="194"/>
      <c r="Z42" s="198">
        <f>Y38-Y42</f>
        <v>0</v>
      </c>
      <c r="AA42" s="191"/>
      <c r="AB42" s="198">
        <f t="shared" si="25"/>
        <v>0</v>
      </c>
      <c r="AC42" s="194"/>
      <c r="AD42" s="198">
        <f>AC38-AC42</f>
        <v>0</v>
      </c>
      <c r="AE42" s="199">
        <f t="shared" si="12"/>
        <v>0</v>
      </c>
      <c r="AF42" s="237"/>
      <c r="AG42" s="203"/>
      <c r="AH42" s="203"/>
    </row>
    <row r="43" spans="1:34" x14ac:dyDescent="0.2">
      <c r="A43" s="190"/>
      <c r="B43" s="191"/>
      <c r="C43" s="193">
        <f t="shared" si="13"/>
        <v>29081</v>
      </c>
      <c r="D43" s="191"/>
      <c r="E43" s="193">
        <f t="shared" si="14"/>
        <v>2529</v>
      </c>
      <c r="F43" s="191"/>
      <c r="G43" s="193">
        <f t="shared" si="15"/>
        <v>24484.3</v>
      </c>
      <c r="H43" s="194"/>
      <c r="I43" s="193">
        <f t="shared" si="16"/>
        <v>1958.7439999999999</v>
      </c>
      <c r="J43" s="194"/>
      <c r="K43" s="193">
        <f t="shared" si="17"/>
        <v>20811.654999999999</v>
      </c>
      <c r="L43" s="194"/>
      <c r="M43" s="193">
        <f t="shared" si="18"/>
        <v>3672.645</v>
      </c>
      <c r="N43" s="194"/>
      <c r="O43" s="196"/>
      <c r="P43" s="195">
        <f t="shared" si="19"/>
        <v>13476</v>
      </c>
      <c r="Q43" s="196"/>
      <c r="R43" s="195">
        <f t="shared" si="20"/>
        <v>1078.08</v>
      </c>
      <c r="S43" s="191"/>
      <c r="T43" s="195">
        <f t="shared" si="21"/>
        <v>0</v>
      </c>
      <c r="U43" s="194"/>
      <c r="V43" s="195">
        <f>V42-U43</f>
        <v>0</v>
      </c>
      <c r="W43" s="191"/>
      <c r="X43" s="198">
        <f t="shared" si="23"/>
        <v>0</v>
      </c>
      <c r="Y43" s="194"/>
      <c r="Z43" s="198">
        <f>Z42-Y43</f>
        <v>0</v>
      </c>
      <c r="AA43" s="191"/>
      <c r="AB43" s="198">
        <f t="shared" si="25"/>
        <v>0</v>
      </c>
      <c r="AC43" s="194"/>
      <c r="AD43" s="198">
        <f>AD42-AC43</f>
        <v>0</v>
      </c>
      <c r="AE43" s="199">
        <f t="shared" si="12"/>
        <v>0</v>
      </c>
      <c r="AF43" s="237"/>
      <c r="AG43" s="203"/>
      <c r="AH43" s="203"/>
    </row>
    <row r="44" spans="1:34" x14ac:dyDescent="0.2">
      <c r="A44" s="190"/>
      <c r="B44" s="191"/>
      <c r="C44" s="193">
        <f t="shared" si="13"/>
        <v>29081</v>
      </c>
      <c r="D44" s="191"/>
      <c r="E44" s="193">
        <f t="shared" si="14"/>
        <v>2529</v>
      </c>
      <c r="F44" s="191"/>
      <c r="G44" s="193">
        <f t="shared" si="15"/>
        <v>24484.3</v>
      </c>
      <c r="H44" s="194"/>
      <c r="I44" s="193">
        <f t="shared" si="16"/>
        <v>1958.7439999999999</v>
      </c>
      <c r="J44" s="194"/>
      <c r="K44" s="193">
        <f t="shared" si="17"/>
        <v>20811.654999999999</v>
      </c>
      <c r="L44" s="194"/>
      <c r="M44" s="193">
        <f t="shared" si="18"/>
        <v>3672.645</v>
      </c>
      <c r="N44" s="194"/>
      <c r="O44" s="196"/>
      <c r="P44" s="195">
        <f t="shared" si="19"/>
        <v>13476</v>
      </c>
      <c r="Q44" s="196"/>
      <c r="R44" s="195">
        <f t="shared" si="20"/>
        <v>1078.08</v>
      </c>
      <c r="S44" s="191"/>
      <c r="T44" s="195">
        <f t="shared" si="21"/>
        <v>0</v>
      </c>
      <c r="U44" s="194"/>
      <c r="V44" s="195">
        <f t="shared" ref="V44:V55" si="27">V43-U44</f>
        <v>0</v>
      </c>
      <c r="W44" s="191"/>
      <c r="X44" s="198">
        <f t="shared" si="23"/>
        <v>0</v>
      </c>
      <c r="Y44" s="194"/>
      <c r="Z44" s="198">
        <f t="shared" ref="Z44:Z55" si="28">Z43-Y44</f>
        <v>0</v>
      </c>
      <c r="AA44" s="191"/>
      <c r="AB44" s="198">
        <f t="shared" si="25"/>
        <v>0</v>
      </c>
      <c r="AC44" s="194"/>
      <c r="AD44" s="198">
        <f t="shared" ref="AD44:AD55" si="29">AD43-AC44</f>
        <v>0</v>
      </c>
      <c r="AE44" s="199">
        <f t="shared" si="12"/>
        <v>0</v>
      </c>
      <c r="AF44" s="237"/>
      <c r="AG44" s="203"/>
      <c r="AH44" s="203"/>
    </row>
    <row r="45" spans="1:34" x14ac:dyDescent="0.2">
      <c r="A45" s="190"/>
      <c r="B45" s="191"/>
      <c r="C45" s="193">
        <f t="shared" si="13"/>
        <v>29081</v>
      </c>
      <c r="D45" s="191"/>
      <c r="E45" s="193">
        <f t="shared" si="14"/>
        <v>2529</v>
      </c>
      <c r="F45" s="191"/>
      <c r="G45" s="193">
        <f t="shared" si="15"/>
        <v>24484.3</v>
      </c>
      <c r="H45" s="194"/>
      <c r="I45" s="193">
        <f t="shared" si="16"/>
        <v>1958.7439999999999</v>
      </c>
      <c r="J45" s="194"/>
      <c r="K45" s="193">
        <f t="shared" si="17"/>
        <v>20811.654999999999</v>
      </c>
      <c r="L45" s="194"/>
      <c r="M45" s="193">
        <f t="shared" si="18"/>
        <v>3672.645</v>
      </c>
      <c r="N45" s="194"/>
      <c r="O45" s="196"/>
      <c r="P45" s="195">
        <f t="shared" si="19"/>
        <v>13476</v>
      </c>
      <c r="Q45" s="196"/>
      <c r="R45" s="195">
        <f t="shared" si="20"/>
        <v>1078.08</v>
      </c>
      <c r="S45" s="191"/>
      <c r="T45" s="195">
        <f t="shared" si="21"/>
        <v>0</v>
      </c>
      <c r="U45" s="194"/>
      <c r="V45" s="195">
        <f t="shared" si="27"/>
        <v>0</v>
      </c>
      <c r="W45" s="191"/>
      <c r="X45" s="198">
        <f t="shared" si="23"/>
        <v>0</v>
      </c>
      <c r="Y45" s="194"/>
      <c r="Z45" s="198">
        <f t="shared" si="28"/>
        <v>0</v>
      </c>
      <c r="AA45" s="191"/>
      <c r="AB45" s="198">
        <f t="shared" si="25"/>
        <v>0</v>
      </c>
      <c r="AC45" s="194"/>
      <c r="AD45" s="198">
        <f t="shared" si="29"/>
        <v>0</v>
      </c>
      <c r="AE45" s="199">
        <f t="shared" si="12"/>
        <v>0</v>
      </c>
      <c r="AF45" s="237"/>
      <c r="AG45" s="203"/>
      <c r="AH45" s="203"/>
    </row>
    <row r="46" spans="1:34" x14ac:dyDescent="0.2">
      <c r="A46" s="190"/>
      <c r="B46" s="191"/>
      <c r="C46" s="193">
        <f t="shared" si="13"/>
        <v>29081</v>
      </c>
      <c r="D46" s="191"/>
      <c r="E46" s="193">
        <f t="shared" si="14"/>
        <v>2529</v>
      </c>
      <c r="F46" s="191"/>
      <c r="G46" s="193">
        <f t="shared" si="15"/>
        <v>24484.3</v>
      </c>
      <c r="H46" s="194"/>
      <c r="I46" s="193">
        <f t="shared" si="16"/>
        <v>1958.7439999999999</v>
      </c>
      <c r="J46" s="194"/>
      <c r="K46" s="193">
        <f t="shared" si="17"/>
        <v>20811.654999999999</v>
      </c>
      <c r="L46" s="194"/>
      <c r="M46" s="193">
        <f t="shared" si="18"/>
        <v>3672.645</v>
      </c>
      <c r="N46" s="194"/>
      <c r="O46" s="196"/>
      <c r="P46" s="195">
        <f t="shared" si="19"/>
        <v>13476</v>
      </c>
      <c r="Q46" s="196"/>
      <c r="R46" s="195">
        <f t="shared" si="20"/>
        <v>1078.08</v>
      </c>
      <c r="S46" s="191"/>
      <c r="T46" s="195">
        <f t="shared" si="21"/>
        <v>0</v>
      </c>
      <c r="U46" s="194"/>
      <c r="V46" s="195">
        <f t="shared" si="27"/>
        <v>0</v>
      </c>
      <c r="W46" s="191"/>
      <c r="X46" s="198">
        <f t="shared" si="23"/>
        <v>0</v>
      </c>
      <c r="Y46" s="194"/>
      <c r="Z46" s="198">
        <f t="shared" si="28"/>
        <v>0</v>
      </c>
      <c r="AA46" s="191"/>
      <c r="AB46" s="198">
        <f t="shared" si="25"/>
        <v>0</v>
      </c>
      <c r="AC46" s="194"/>
      <c r="AD46" s="198">
        <f t="shared" si="29"/>
        <v>0</v>
      </c>
      <c r="AE46" s="199">
        <f t="shared" si="12"/>
        <v>0</v>
      </c>
      <c r="AF46" s="237"/>
      <c r="AG46" s="203"/>
      <c r="AH46" s="203"/>
    </row>
    <row r="47" spans="1:34" x14ac:dyDescent="0.2">
      <c r="A47" s="190"/>
      <c r="B47" s="191"/>
      <c r="C47" s="193">
        <f t="shared" si="13"/>
        <v>29081</v>
      </c>
      <c r="D47" s="191"/>
      <c r="E47" s="193">
        <f t="shared" si="14"/>
        <v>2529</v>
      </c>
      <c r="F47" s="191"/>
      <c r="G47" s="193">
        <f t="shared" si="15"/>
        <v>24484.3</v>
      </c>
      <c r="H47" s="194"/>
      <c r="I47" s="193">
        <f t="shared" si="16"/>
        <v>1958.7439999999999</v>
      </c>
      <c r="J47" s="194"/>
      <c r="K47" s="193">
        <f t="shared" si="17"/>
        <v>20811.654999999999</v>
      </c>
      <c r="L47" s="194"/>
      <c r="M47" s="193">
        <f t="shared" si="18"/>
        <v>3672.645</v>
      </c>
      <c r="N47" s="194"/>
      <c r="O47" s="196"/>
      <c r="P47" s="195">
        <f t="shared" si="19"/>
        <v>13476</v>
      </c>
      <c r="Q47" s="196"/>
      <c r="R47" s="195">
        <f t="shared" si="20"/>
        <v>1078.08</v>
      </c>
      <c r="S47" s="191"/>
      <c r="T47" s="195">
        <f t="shared" si="21"/>
        <v>0</v>
      </c>
      <c r="U47" s="194"/>
      <c r="V47" s="195">
        <f t="shared" si="27"/>
        <v>0</v>
      </c>
      <c r="W47" s="191"/>
      <c r="X47" s="198">
        <f t="shared" si="23"/>
        <v>0</v>
      </c>
      <c r="Y47" s="194"/>
      <c r="Z47" s="198">
        <f t="shared" si="28"/>
        <v>0</v>
      </c>
      <c r="AA47" s="191"/>
      <c r="AB47" s="198">
        <f t="shared" si="25"/>
        <v>0</v>
      </c>
      <c r="AC47" s="194"/>
      <c r="AD47" s="198">
        <f t="shared" si="29"/>
        <v>0</v>
      </c>
      <c r="AE47" s="199">
        <f t="shared" si="12"/>
        <v>0</v>
      </c>
      <c r="AF47" s="237"/>
      <c r="AG47" s="203"/>
      <c r="AH47" s="203"/>
    </row>
    <row r="48" spans="1:34" x14ac:dyDescent="0.2">
      <c r="A48" s="190"/>
      <c r="B48" s="191"/>
      <c r="C48" s="193">
        <f t="shared" si="13"/>
        <v>29081</v>
      </c>
      <c r="D48" s="191"/>
      <c r="E48" s="193">
        <f t="shared" si="14"/>
        <v>2529</v>
      </c>
      <c r="F48" s="191"/>
      <c r="G48" s="193">
        <f t="shared" si="15"/>
        <v>24484.3</v>
      </c>
      <c r="H48" s="194"/>
      <c r="I48" s="193">
        <f t="shared" si="16"/>
        <v>1958.7439999999999</v>
      </c>
      <c r="J48" s="194"/>
      <c r="K48" s="193">
        <f t="shared" si="17"/>
        <v>20811.654999999999</v>
      </c>
      <c r="L48" s="194"/>
      <c r="M48" s="193">
        <f t="shared" si="18"/>
        <v>3672.645</v>
      </c>
      <c r="N48" s="194"/>
      <c r="O48" s="196"/>
      <c r="P48" s="195">
        <f t="shared" si="19"/>
        <v>13476</v>
      </c>
      <c r="Q48" s="196"/>
      <c r="R48" s="195">
        <f t="shared" si="20"/>
        <v>1078.08</v>
      </c>
      <c r="S48" s="191"/>
      <c r="T48" s="195">
        <f t="shared" si="21"/>
        <v>0</v>
      </c>
      <c r="U48" s="194"/>
      <c r="V48" s="195">
        <f t="shared" si="27"/>
        <v>0</v>
      </c>
      <c r="W48" s="191"/>
      <c r="X48" s="198">
        <f t="shared" si="23"/>
        <v>0</v>
      </c>
      <c r="Y48" s="194"/>
      <c r="Z48" s="198">
        <f t="shared" si="28"/>
        <v>0</v>
      </c>
      <c r="AA48" s="191"/>
      <c r="AB48" s="198">
        <f t="shared" si="25"/>
        <v>0</v>
      </c>
      <c r="AC48" s="194"/>
      <c r="AD48" s="198">
        <f t="shared" si="29"/>
        <v>0</v>
      </c>
      <c r="AE48" s="199">
        <f t="shared" si="12"/>
        <v>0</v>
      </c>
      <c r="AF48" s="237"/>
      <c r="AG48" s="203"/>
      <c r="AH48" s="203"/>
    </row>
    <row r="49" spans="1:34" x14ac:dyDescent="0.2">
      <c r="A49" s="190"/>
      <c r="B49" s="191"/>
      <c r="C49" s="193">
        <f t="shared" si="13"/>
        <v>29081</v>
      </c>
      <c r="D49" s="191"/>
      <c r="E49" s="193">
        <f t="shared" si="14"/>
        <v>2529</v>
      </c>
      <c r="F49" s="191"/>
      <c r="G49" s="193">
        <f t="shared" si="15"/>
        <v>24484.3</v>
      </c>
      <c r="H49" s="194"/>
      <c r="I49" s="193">
        <f t="shared" si="16"/>
        <v>1958.7439999999999</v>
      </c>
      <c r="J49" s="194"/>
      <c r="K49" s="193">
        <f t="shared" si="17"/>
        <v>20811.654999999999</v>
      </c>
      <c r="L49" s="194"/>
      <c r="M49" s="193">
        <f t="shared" si="18"/>
        <v>3672.645</v>
      </c>
      <c r="N49" s="194"/>
      <c r="O49" s="196"/>
      <c r="P49" s="195">
        <f t="shared" si="19"/>
        <v>13476</v>
      </c>
      <c r="Q49" s="196"/>
      <c r="R49" s="195">
        <f t="shared" si="20"/>
        <v>1078.08</v>
      </c>
      <c r="S49" s="191"/>
      <c r="T49" s="195">
        <f t="shared" si="21"/>
        <v>0</v>
      </c>
      <c r="U49" s="194"/>
      <c r="V49" s="195">
        <f t="shared" si="27"/>
        <v>0</v>
      </c>
      <c r="W49" s="191"/>
      <c r="X49" s="198">
        <f t="shared" si="23"/>
        <v>0</v>
      </c>
      <c r="Y49" s="194"/>
      <c r="Z49" s="198">
        <f t="shared" si="28"/>
        <v>0</v>
      </c>
      <c r="AA49" s="191"/>
      <c r="AB49" s="198">
        <f t="shared" si="25"/>
        <v>0</v>
      </c>
      <c r="AC49" s="194"/>
      <c r="AD49" s="198">
        <f t="shared" si="29"/>
        <v>0</v>
      </c>
      <c r="AE49" s="199">
        <f t="shared" si="12"/>
        <v>0</v>
      </c>
      <c r="AF49" s="237"/>
      <c r="AG49" s="203"/>
      <c r="AH49" s="203"/>
    </row>
    <row r="50" spans="1:34" x14ac:dyDescent="0.2">
      <c r="A50" s="190"/>
      <c r="B50" s="191"/>
      <c r="C50" s="193">
        <f t="shared" si="13"/>
        <v>29081</v>
      </c>
      <c r="D50" s="191"/>
      <c r="E50" s="193">
        <f t="shared" si="14"/>
        <v>2529</v>
      </c>
      <c r="F50" s="191"/>
      <c r="G50" s="193">
        <f t="shared" si="15"/>
        <v>24484.3</v>
      </c>
      <c r="H50" s="194"/>
      <c r="I50" s="193">
        <f t="shared" si="16"/>
        <v>1958.7439999999999</v>
      </c>
      <c r="J50" s="194"/>
      <c r="K50" s="193">
        <f t="shared" si="17"/>
        <v>20811.654999999999</v>
      </c>
      <c r="L50" s="194"/>
      <c r="M50" s="193">
        <f t="shared" si="18"/>
        <v>3672.645</v>
      </c>
      <c r="N50" s="194"/>
      <c r="O50" s="196"/>
      <c r="P50" s="195">
        <f t="shared" si="19"/>
        <v>13476</v>
      </c>
      <c r="Q50" s="196"/>
      <c r="R50" s="195">
        <f t="shared" si="20"/>
        <v>1078.08</v>
      </c>
      <c r="S50" s="191"/>
      <c r="T50" s="195">
        <f t="shared" si="21"/>
        <v>0</v>
      </c>
      <c r="U50" s="194"/>
      <c r="V50" s="195">
        <f t="shared" si="27"/>
        <v>0</v>
      </c>
      <c r="W50" s="191"/>
      <c r="X50" s="198">
        <f t="shared" si="23"/>
        <v>0</v>
      </c>
      <c r="Y50" s="194"/>
      <c r="Z50" s="198">
        <f t="shared" si="28"/>
        <v>0</v>
      </c>
      <c r="AA50" s="191"/>
      <c r="AB50" s="198">
        <f t="shared" si="25"/>
        <v>0</v>
      </c>
      <c r="AC50" s="194"/>
      <c r="AD50" s="198">
        <f t="shared" si="29"/>
        <v>0</v>
      </c>
      <c r="AE50" s="199">
        <f t="shared" si="12"/>
        <v>0</v>
      </c>
      <c r="AF50" s="237"/>
      <c r="AG50" s="203"/>
      <c r="AH50" s="203"/>
    </row>
    <row r="51" spans="1:34" x14ac:dyDescent="0.2">
      <c r="A51" s="190"/>
      <c r="B51" s="191"/>
      <c r="C51" s="193">
        <f t="shared" si="13"/>
        <v>29081</v>
      </c>
      <c r="D51" s="191"/>
      <c r="E51" s="193">
        <f t="shared" si="14"/>
        <v>2529</v>
      </c>
      <c r="F51" s="191"/>
      <c r="G51" s="193">
        <f t="shared" si="15"/>
        <v>24484.3</v>
      </c>
      <c r="H51" s="194"/>
      <c r="I51" s="193">
        <f t="shared" si="16"/>
        <v>1958.7439999999999</v>
      </c>
      <c r="J51" s="194"/>
      <c r="K51" s="193">
        <f t="shared" si="17"/>
        <v>20811.654999999999</v>
      </c>
      <c r="L51" s="194"/>
      <c r="M51" s="193">
        <f t="shared" si="18"/>
        <v>3672.645</v>
      </c>
      <c r="N51" s="194"/>
      <c r="O51" s="196"/>
      <c r="P51" s="195">
        <f t="shared" si="19"/>
        <v>13476</v>
      </c>
      <c r="Q51" s="196"/>
      <c r="R51" s="195">
        <f t="shared" si="20"/>
        <v>1078.08</v>
      </c>
      <c r="S51" s="191"/>
      <c r="T51" s="195">
        <f t="shared" si="21"/>
        <v>0</v>
      </c>
      <c r="U51" s="194"/>
      <c r="V51" s="195">
        <f t="shared" si="27"/>
        <v>0</v>
      </c>
      <c r="W51" s="191"/>
      <c r="X51" s="198">
        <f t="shared" si="23"/>
        <v>0</v>
      </c>
      <c r="Y51" s="194"/>
      <c r="Z51" s="198">
        <f t="shared" si="28"/>
        <v>0</v>
      </c>
      <c r="AA51" s="191"/>
      <c r="AB51" s="198">
        <f t="shared" si="25"/>
        <v>0</v>
      </c>
      <c r="AC51" s="194"/>
      <c r="AD51" s="198">
        <f t="shared" si="29"/>
        <v>0</v>
      </c>
      <c r="AE51" s="199">
        <f t="shared" si="12"/>
        <v>0</v>
      </c>
      <c r="AF51" s="237"/>
      <c r="AG51" s="203"/>
      <c r="AH51" s="203"/>
    </row>
    <row r="52" spans="1:34" x14ac:dyDescent="0.2">
      <c r="A52" s="190"/>
      <c r="B52" s="191"/>
      <c r="C52" s="193">
        <f t="shared" si="13"/>
        <v>29081</v>
      </c>
      <c r="D52" s="191"/>
      <c r="E52" s="193">
        <f t="shared" si="14"/>
        <v>2529</v>
      </c>
      <c r="F52" s="191"/>
      <c r="G52" s="193">
        <f t="shared" si="15"/>
        <v>24484.3</v>
      </c>
      <c r="H52" s="194"/>
      <c r="I52" s="193">
        <f t="shared" si="16"/>
        <v>1958.7439999999999</v>
      </c>
      <c r="J52" s="194"/>
      <c r="K52" s="193">
        <f t="shared" si="17"/>
        <v>20811.654999999999</v>
      </c>
      <c r="L52" s="194"/>
      <c r="M52" s="193">
        <f t="shared" si="18"/>
        <v>3672.645</v>
      </c>
      <c r="N52" s="194"/>
      <c r="O52" s="196"/>
      <c r="P52" s="195">
        <f t="shared" si="19"/>
        <v>13476</v>
      </c>
      <c r="Q52" s="196"/>
      <c r="R52" s="195">
        <f t="shared" si="20"/>
        <v>1078.08</v>
      </c>
      <c r="S52" s="191"/>
      <c r="T52" s="195">
        <f t="shared" si="21"/>
        <v>0</v>
      </c>
      <c r="U52" s="194"/>
      <c r="V52" s="195">
        <f t="shared" si="27"/>
        <v>0</v>
      </c>
      <c r="W52" s="191"/>
      <c r="X52" s="198">
        <f t="shared" si="23"/>
        <v>0</v>
      </c>
      <c r="Y52" s="194"/>
      <c r="Z52" s="198">
        <f t="shared" si="28"/>
        <v>0</v>
      </c>
      <c r="AA52" s="191"/>
      <c r="AB52" s="198">
        <f t="shared" si="25"/>
        <v>0</v>
      </c>
      <c r="AC52" s="194"/>
      <c r="AD52" s="198">
        <f t="shared" si="29"/>
        <v>0</v>
      </c>
      <c r="AE52" s="199">
        <f t="shared" si="12"/>
        <v>0</v>
      </c>
      <c r="AF52" s="237"/>
      <c r="AG52" s="203"/>
      <c r="AH52" s="203"/>
    </row>
    <row r="53" spans="1:34" x14ac:dyDescent="0.2">
      <c r="A53" s="190"/>
      <c r="B53" s="191"/>
      <c r="C53" s="193">
        <f t="shared" si="13"/>
        <v>29081</v>
      </c>
      <c r="D53" s="191"/>
      <c r="E53" s="193">
        <f t="shared" si="14"/>
        <v>2529</v>
      </c>
      <c r="F53" s="191"/>
      <c r="G53" s="193">
        <f t="shared" si="15"/>
        <v>24484.3</v>
      </c>
      <c r="H53" s="194"/>
      <c r="I53" s="193">
        <f t="shared" si="16"/>
        <v>1958.7439999999999</v>
      </c>
      <c r="J53" s="194"/>
      <c r="K53" s="193">
        <f t="shared" si="17"/>
        <v>20811.654999999999</v>
      </c>
      <c r="L53" s="194"/>
      <c r="M53" s="193">
        <f t="shared" si="18"/>
        <v>3672.645</v>
      </c>
      <c r="N53" s="194"/>
      <c r="O53" s="196"/>
      <c r="P53" s="195">
        <f t="shared" si="19"/>
        <v>13476</v>
      </c>
      <c r="Q53" s="196"/>
      <c r="R53" s="195">
        <f t="shared" si="20"/>
        <v>1078.08</v>
      </c>
      <c r="S53" s="191"/>
      <c r="T53" s="195">
        <f t="shared" si="21"/>
        <v>0</v>
      </c>
      <c r="U53" s="194"/>
      <c r="V53" s="195">
        <f t="shared" si="27"/>
        <v>0</v>
      </c>
      <c r="W53" s="191"/>
      <c r="X53" s="198">
        <f t="shared" si="23"/>
        <v>0</v>
      </c>
      <c r="Y53" s="194"/>
      <c r="Z53" s="198">
        <f t="shared" si="28"/>
        <v>0</v>
      </c>
      <c r="AA53" s="191"/>
      <c r="AB53" s="198">
        <f t="shared" si="25"/>
        <v>0</v>
      </c>
      <c r="AC53" s="194"/>
      <c r="AD53" s="198">
        <f t="shared" si="29"/>
        <v>0</v>
      </c>
      <c r="AE53" s="199">
        <f t="shared" si="12"/>
        <v>0</v>
      </c>
      <c r="AF53" s="237"/>
      <c r="AG53" s="203"/>
      <c r="AH53" s="203"/>
    </row>
    <row r="54" spans="1:34" x14ac:dyDescent="0.2">
      <c r="A54" s="190"/>
      <c r="B54" s="191"/>
      <c r="C54" s="193">
        <f t="shared" si="13"/>
        <v>29081</v>
      </c>
      <c r="D54" s="191"/>
      <c r="E54" s="193">
        <f t="shared" si="14"/>
        <v>2529</v>
      </c>
      <c r="F54" s="191"/>
      <c r="G54" s="193">
        <f t="shared" si="15"/>
        <v>24484.3</v>
      </c>
      <c r="H54" s="194"/>
      <c r="I54" s="193">
        <f t="shared" si="16"/>
        <v>1958.7439999999999</v>
      </c>
      <c r="J54" s="194"/>
      <c r="K54" s="193">
        <f t="shared" si="17"/>
        <v>20811.654999999999</v>
      </c>
      <c r="L54" s="194"/>
      <c r="M54" s="193">
        <f t="shared" si="18"/>
        <v>3672.645</v>
      </c>
      <c r="N54" s="194"/>
      <c r="O54" s="196"/>
      <c r="P54" s="195">
        <f t="shared" si="19"/>
        <v>13476</v>
      </c>
      <c r="Q54" s="196"/>
      <c r="R54" s="195">
        <f t="shared" si="20"/>
        <v>1078.08</v>
      </c>
      <c r="S54" s="191"/>
      <c r="T54" s="195">
        <f t="shared" si="21"/>
        <v>0</v>
      </c>
      <c r="U54" s="194"/>
      <c r="V54" s="195">
        <f t="shared" si="27"/>
        <v>0</v>
      </c>
      <c r="W54" s="191"/>
      <c r="X54" s="198">
        <f t="shared" si="23"/>
        <v>0</v>
      </c>
      <c r="Y54" s="194"/>
      <c r="Z54" s="198">
        <f t="shared" si="28"/>
        <v>0</v>
      </c>
      <c r="AA54" s="191"/>
      <c r="AB54" s="198">
        <f t="shared" si="25"/>
        <v>0</v>
      </c>
      <c r="AC54" s="194"/>
      <c r="AD54" s="198">
        <f t="shared" si="29"/>
        <v>0</v>
      </c>
      <c r="AE54" s="199">
        <f t="shared" si="12"/>
        <v>0</v>
      </c>
      <c r="AF54" s="237"/>
      <c r="AG54" s="203"/>
      <c r="AH54" s="203"/>
    </row>
    <row r="55" spans="1:34" x14ac:dyDescent="0.2">
      <c r="A55" s="190"/>
      <c r="B55" s="191"/>
      <c r="C55" s="193">
        <f t="shared" si="13"/>
        <v>29081</v>
      </c>
      <c r="D55" s="191"/>
      <c r="E55" s="193">
        <f t="shared" si="14"/>
        <v>2529</v>
      </c>
      <c r="F55" s="191"/>
      <c r="G55" s="193">
        <f t="shared" si="15"/>
        <v>24484.3</v>
      </c>
      <c r="H55" s="194"/>
      <c r="I55" s="193">
        <f t="shared" si="16"/>
        <v>1958.7439999999999</v>
      </c>
      <c r="J55" s="194"/>
      <c r="K55" s="193">
        <f t="shared" si="17"/>
        <v>20811.654999999999</v>
      </c>
      <c r="L55" s="194"/>
      <c r="M55" s="193">
        <f t="shared" si="18"/>
        <v>3672.645</v>
      </c>
      <c r="N55" s="194"/>
      <c r="O55" s="196"/>
      <c r="P55" s="195">
        <f t="shared" si="19"/>
        <v>13476</v>
      </c>
      <c r="Q55" s="196"/>
      <c r="R55" s="195">
        <f t="shared" si="20"/>
        <v>1078.08</v>
      </c>
      <c r="S55" s="191"/>
      <c r="T55" s="195">
        <f t="shared" si="21"/>
        <v>0</v>
      </c>
      <c r="U55" s="194"/>
      <c r="V55" s="195">
        <f t="shared" si="27"/>
        <v>0</v>
      </c>
      <c r="W55" s="191"/>
      <c r="X55" s="198">
        <f t="shared" si="23"/>
        <v>0</v>
      </c>
      <c r="Y55" s="194"/>
      <c r="Z55" s="198">
        <f t="shared" si="28"/>
        <v>0</v>
      </c>
      <c r="AA55" s="191"/>
      <c r="AB55" s="198">
        <f t="shared" si="25"/>
        <v>0</v>
      </c>
      <c r="AC55" s="194"/>
      <c r="AD55" s="198">
        <f t="shared" si="29"/>
        <v>0</v>
      </c>
      <c r="AE55" s="199">
        <f t="shared" si="12"/>
        <v>0</v>
      </c>
      <c r="AF55" s="237"/>
      <c r="AG55" s="203"/>
      <c r="AH55" s="203"/>
    </row>
    <row r="56" spans="1:34" ht="13.5" thickBot="1" x14ac:dyDescent="0.25">
      <c r="A56" s="204" t="s">
        <v>16</v>
      </c>
      <c r="B56" s="205">
        <f>SUM(B39:B55)</f>
        <v>0</v>
      </c>
      <c r="C56" s="205"/>
      <c r="D56" s="205">
        <f>SUM(D39:D55)</f>
        <v>0</v>
      </c>
      <c r="E56" s="205"/>
      <c r="F56" s="205">
        <f>SUM(F39:F55)</f>
        <v>0</v>
      </c>
      <c r="G56" s="205"/>
      <c r="H56" s="205">
        <f>SUM(H39:H55)</f>
        <v>0</v>
      </c>
      <c r="I56" s="205"/>
      <c r="J56" s="205">
        <f>SUM(J39:J55)</f>
        <v>0</v>
      </c>
      <c r="K56" s="205"/>
      <c r="L56" s="205">
        <f>SUM(L39:L55)</f>
        <v>0</v>
      </c>
      <c r="M56" s="205"/>
      <c r="N56" s="205">
        <f>SUM(N39:N55)</f>
        <v>0</v>
      </c>
      <c r="O56" s="206">
        <f>SUM(O39:O55)</f>
        <v>0</v>
      </c>
      <c r="P56" s="207"/>
      <c r="Q56" s="206">
        <f>SUM(Q39:Q55)</f>
        <v>0</v>
      </c>
      <c r="R56" s="206"/>
      <c r="S56" s="206">
        <f>SUM(S39:S55)</f>
        <v>0</v>
      </c>
      <c r="T56" s="207"/>
      <c r="U56" s="206">
        <f>SUM(U39:U55)</f>
        <v>0</v>
      </c>
      <c r="V56" s="208"/>
      <c r="W56" s="206">
        <f>SUM(W39:W55)</f>
        <v>0</v>
      </c>
      <c r="X56" s="207"/>
      <c r="Y56" s="206">
        <f>SUM(Y39:Y55)</f>
        <v>0</v>
      </c>
      <c r="Z56" s="208"/>
      <c r="AA56" s="206">
        <f>SUM(AA39:AA55)</f>
        <v>0</v>
      </c>
      <c r="AB56" s="207"/>
      <c r="AC56" s="206">
        <f>SUM(AC39:AC55)</f>
        <v>0</v>
      </c>
      <c r="AD56" s="208"/>
      <c r="AE56" s="209">
        <f>SUM(AE39:AE55)</f>
        <v>0</v>
      </c>
      <c r="AF56" s="238"/>
      <c r="AG56" s="210"/>
      <c r="AH56" s="210"/>
    </row>
    <row r="57" spans="1:34" ht="13.5" thickTop="1" x14ac:dyDescent="0.2">
      <c r="A57" s="211" t="s">
        <v>10</v>
      </c>
      <c r="B57" s="211"/>
      <c r="C57" s="211">
        <f>B38-B56</f>
        <v>29081</v>
      </c>
      <c r="D57" s="211"/>
      <c r="E57" s="211">
        <f>D38-D56</f>
        <v>2529</v>
      </c>
      <c r="F57" s="211"/>
      <c r="G57" s="211">
        <f>F38-F56</f>
        <v>24484.3</v>
      </c>
      <c r="H57" s="211"/>
      <c r="I57" s="211">
        <f>H38-H56</f>
        <v>1958.7439999999999</v>
      </c>
      <c r="J57" s="211"/>
      <c r="K57" s="211">
        <f>J38-J56</f>
        <v>20811.654999999999</v>
      </c>
      <c r="L57" s="211"/>
      <c r="M57" s="211">
        <f>L38-L56</f>
        <v>3672.645</v>
      </c>
      <c r="N57" s="211"/>
      <c r="O57" s="211"/>
      <c r="P57" s="211">
        <f>O38-O56</f>
        <v>13476</v>
      </c>
      <c r="Q57" s="211"/>
      <c r="R57" s="211">
        <f>Q38-Q56</f>
        <v>1078.08</v>
      </c>
      <c r="S57" s="211"/>
      <c r="T57" s="211">
        <f>S38-S56</f>
        <v>0</v>
      </c>
      <c r="U57" s="211"/>
      <c r="V57" s="211">
        <f>U38-U56</f>
        <v>0</v>
      </c>
      <c r="W57" s="211"/>
      <c r="X57" s="211">
        <f>W38-W56</f>
        <v>0</v>
      </c>
      <c r="Y57" s="211"/>
      <c r="Z57" s="211">
        <f>Y38-Y56</f>
        <v>0</v>
      </c>
      <c r="AA57" s="212">
        <f>O56+Q56+S56+U56</f>
        <v>0</v>
      </c>
      <c r="AB57" s="213"/>
      <c r="AC57" s="214"/>
      <c r="AD57" s="214"/>
    </row>
    <row r="58" spans="1:34" x14ac:dyDescent="0.2">
      <c r="A58" s="211" t="s">
        <v>11</v>
      </c>
      <c r="B58" s="211"/>
      <c r="C58" s="211">
        <f>C55-C57</f>
        <v>0</v>
      </c>
      <c r="D58" s="211"/>
      <c r="E58" s="211">
        <f>E55-E57</f>
        <v>0</v>
      </c>
      <c r="F58" s="211"/>
      <c r="G58" s="211">
        <f>G55-G57</f>
        <v>0</v>
      </c>
      <c r="H58" s="211"/>
      <c r="I58" s="211">
        <f>I55-I57</f>
        <v>0</v>
      </c>
      <c r="J58" s="211"/>
      <c r="K58" s="211">
        <f>K55-K57</f>
        <v>0</v>
      </c>
      <c r="L58" s="211"/>
      <c r="M58" s="211">
        <f>M55-M57</f>
        <v>0</v>
      </c>
      <c r="N58" s="211"/>
      <c r="O58" s="211"/>
      <c r="P58" s="211">
        <f>P55-P57</f>
        <v>0</v>
      </c>
      <c r="Q58" s="211"/>
      <c r="R58" s="211">
        <f>R55-R57</f>
        <v>0</v>
      </c>
      <c r="S58" s="211"/>
      <c r="T58" s="211">
        <f>T55-T57</f>
        <v>0</v>
      </c>
      <c r="U58" s="211"/>
      <c r="V58" s="211">
        <f>V55-V57</f>
        <v>0</v>
      </c>
      <c r="W58" s="211"/>
      <c r="X58" s="211">
        <f>X55-X57</f>
        <v>0</v>
      </c>
      <c r="Y58" s="211"/>
      <c r="Z58" s="211">
        <f>Z55-Z57</f>
        <v>0</v>
      </c>
      <c r="AA58" s="211">
        <f>AE56-AA57</f>
        <v>0</v>
      </c>
      <c r="AB58" s="213"/>
      <c r="AC58" s="214"/>
      <c r="AD58" s="214"/>
    </row>
    <row r="59" spans="1:34" ht="13.5" thickBot="1" x14ac:dyDescent="0.25">
      <c r="H59" s="153"/>
      <c r="I59" s="153"/>
      <c r="J59" s="153"/>
      <c r="K59" s="153"/>
      <c r="L59" s="153"/>
      <c r="M59" s="153"/>
      <c r="N59" s="244" t="s">
        <v>100</v>
      </c>
      <c r="O59" s="215"/>
      <c r="Q59" s="216"/>
      <c r="R59" s="216"/>
      <c r="S59" s="216"/>
      <c r="T59" s="216"/>
      <c r="U59" s="217"/>
      <c r="V59" s="216"/>
      <c r="Y59" s="153"/>
      <c r="Z59" s="153"/>
    </row>
    <row r="60" spans="1:34" ht="13.5" thickBot="1" x14ac:dyDescent="0.25">
      <c r="H60" s="153"/>
      <c r="I60" s="153"/>
      <c r="J60" s="153"/>
      <c r="K60" s="153"/>
      <c r="L60" s="153"/>
      <c r="M60" s="153"/>
      <c r="N60" s="245">
        <f>N33+N56</f>
        <v>0</v>
      </c>
      <c r="O60" s="215"/>
      <c r="Q60" s="216"/>
      <c r="R60" s="216"/>
      <c r="S60" s="216"/>
      <c r="T60" s="216"/>
      <c r="U60" s="217"/>
      <c r="V60" s="216"/>
      <c r="Y60" s="153"/>
      <c r="Z60" s="153"/>
    </row>
    <row r="61" spans="1:34" x14ac:dyDescent="0.2">
      <c r="H61" s="153"/>
      <c r="I61" s="153"/>
      <c r="J61" s="153"/>
      <c r="K61" s="153"/>
      <c r="L61" s="153"/>
      <c r="M61" s="153"/>
      <c r="N61" s="153"/>
      <c r="O61" s="215"/>
      <c r="Q61" s="216"/>
      <c r="R61" s="216"/>
      <c r="S61" s="216"/>
      <c r="T61" s="216"/>
      <c r="U61" s="217"/>
      <c r="V61" s="216"/>
      <c r="Y61" s="153"/>
      <c r="Z61" s="153"/>
    </row>
  </sheetData>
  <mergeCells count="31">
    <mergeCell ref="D1:G1"/>
    <mergeCell ref="I1:L1"/>
    <mergeCell ref="Q8:R8"/>
    <mergeCell ref="B14:C14"/>
    <mergeCell ref="D14:E14"/>
    <mergeCell ref="F14:G14"/>
    <mergeCell ref="H14:I14"/>
    <mergeCell ref="J14:K14"/>
    <mergeCell ref="L14:M14"/>
    <mergeCell ref="O14:P14"/>
    <mergeCell ref="AC14:AD14"/>
    <mergeCell ref="B37:C37"/>
    <mergeCell ref="D37:E37"/>
    <mergeCell ref="F37:G37"/>
    <mergeCell ref="H37:I37"/>
    <mergeCell ref="J37:K37"/>
    <mergeCell ref="L37:M37"/>
    <mergeCell ref="O37:P37"/>
    <mergeCell ref="Q37:R37"/>
    <mergeCell ref="S37:T37"/>
    <mergeCell ref="Q14:R14"/>
    <mergeCell ref="S14:T14"/>
    <mergeCell ref="U14:V14"/>
    <mergeCell ref="W14:X14"/>
    <mergeCell ref="Y14:Z14"/>
    <mergeCell ref="AA14:AB14"/>
    <mergeCell ref="U37:V37"/>
    <mergeCell ref="W37:X37"/>
    <mergeCell ref="Y37:Z37"/>
    <mergeCell ref="AA37:AB37"/>
    <mergeCell ref="AC37:AD37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H27"/>
  <sheetViews>
    <sheetView workbookViewId="0"/>
  </sheetViews>
  <sheetFormatPr defaultRowHeight="12.75" x14ac:dyDescent="0.2"/>
  <sheetData>
    <row r="3" spans="1:8" x14ac:dyDescent="0.2">
      <c r="B3" s="1"/>
      <c r="C3" s="1"/>
      <c r="D3" s="1"/>
      <c r="E3" s="1"/>
      <c r="F3" s="1"/>
      <c r="G3" s="1"/>
    </row>
    <row r="4" spans="1:8" x14ac:dyDescent="0.2">
      <c r="B4" s="1"/>
      <c r="C4" s="1"/>
      <c r="D4" s="1"/>
      <c r="E4" s="1"/>
      <c r="F4" s="1"/>
      <c r="G4" s="1"/>
    </row>
    <row r="5" spans="1:8" x14ac:dyDescent="0.2">
      <c r="B5" s="1"/>
      <c r="C5" s="1"/>
      <c r="D5" s="1"/>
      <c r="E5" s="1"/>
      <c r="F5" s="1"/>
      <c r="G5" s="1"/>
    </row>
    <row r="6" spans="1:8" x14ac:dyDescent="0.2">
      <c r="B6" s="1"/>
      <c r="C6" s="1"/>
      <c r="D6" s="1"/>
      <c r="E6" s="1"/>
      <c r="F6" s="1"/>
      <c r="G6" s="1"/>
    </row>
    <row r="7" spans="1:8" x14ac:dyDescent="0.2">
      <c r="B7" s="1"/>
      <c r="C7" s="1"/>
      <c r="D7" s="1"/>
      <c r="E7" s="1"/>
      <c r="F7" s="1"/>
      <c r="G7" s="1"/>
    </row>
    <row r="16" spans="1:8" x14ac:dyDescent="0.2">
      <c r="A16" s="228" t="s">
        <v>83</v>
      </c>
      <c r="B16" s="1"/>
      <c r="C16" s="1"/>
      <c r="D16" s="1"/>
      <c r="E16" s="1"/>
      <c r="F16" s="1"/>
      <c r="G16" s="1"/>
      <c r="H16" s="1"/>
    </row>
    <row r="17" spans="1:8" x14ac:dyDescent="0.2">
      <c r="A17" s="1"/>
      <c r="B17" s="1"/>
      <c r="C17" s="1"/>
      <c r="D17" s="1"/>
      <c r="E17" s="1"/>
      <c r="F17" s="1"/>
      <c r="G17" s="1"/>
      <c r="H17" s="1"/>
    </row>
    <row r="18" spans="1:8" x14ac:dyDescent="0.2">
      <c r="A18" s="1"/>
      <c r="B18" s="1"/>
      <c r="C18" s="1"/>
      <c r="D18" s="1"/>
      <c r="E18" s="1"/>
      <c r="F18" s="1"/>
      <c r="G18" s="1"/>
      <c r="H18" s="1"/>
    </row>
    <row r="19" spans="1:8" x14ac:dyDescent="0.2">
      <c r="A19" s="1"/>
      <c r="B19" s="1"/>
      <c r="C19" s="1"/>
      <c r="D19" s="1"/>
      <c r="E19" s="1"/>
      <c r="F19" s="1"/>
      <c r="G19" s="1"/>
      <c r="H19" s="1"/>
    </row>
    <row r="20" spans="1:8" x14ac:dyDescent="0.2">
      <c r="A20" s="1"/>
      <c r="B20" s="1"/>
      <c r="C20" s="1"/>
      <c r="D20" s="1"/>
      <c r="E20" s="1"/>
      <c r="F20" s="1"/>
      <c r="G20" s="1"/>
      <c r="H20" s="1"/>
    </row>
    <row r="21" spans="1:8" x14ac:dyDescent="0.2">
      <c r="A21" s="1"/>
      <c r="B21" s="1"/>
      <c r="C21" s="1"/>
      <c r="D21" s="1"/>
      <c r="E21" s="1"/>
      <c r="F21" s="1"/>
      <c r="G21" s="1"/>
      <c r="H21" s="1"/>
    </row>
    <row r="22" spans="1:8" x14ac:dyDescent="0.2">
      <c r="A22" s="1"/>
      <c r="B22" s="1"/>
      <c r="C22" s="1"/>
      <c r="D22" s="1"/>
      <c r="E22" s="1"/>
      <c r="F22" s="1"/>
      <c r="G22" s="1"/>
      <c r="H22" s="1"/>
    </row>
    <row r="23" spans="1:8" x14ac:dyDescent="0.2">
      <c r="A23" s="1"/>
      <c r="B23" s="1"/>
      <c r="C23" s="1"/>
      <c r="D23" s="1"/>
      <c r="E23" s="1"/>
      <c r="F23" s="1"/>
      <c r="G23" s="1"/>
      <c r="H23" s="1"/>
    </row>
    <row r="24" spans="1:8" x14ac:dyDescent="0.2">
      <c r="A24" s="1"/>
      <c r="B24" s="1"/>
      <c r="C24" s="1"/>
      <c r="D24" s="1"/>
      <c r="E24" s="1"/>
      <c r="F24" s="1"/>
      <c r="G24" s="1"/>
      <c r="H24" s="1"/>
    </row>
    <row r="25" spans="1:8" x14ac:dyDescent="0.2">
      <c r="A25" s="1"/>
      <c r="B25" s="1"/>
      <c r="C25" s="1"/>
      <c r="D25" s="1"/>
      <c r="E25" s="1"/>
      <c r="F25" s="1"/>
      <c r="G25" s="1"/>
      <c r="H25" s="1"/>
    </row>
    <row r="26" spans="1:8" x14ac:dyDescent="0.2">
      <c r="A26" s="1"/>
      <c r="B26" s="1"/>
      <c r="C26" s="1"/>
      <c r="D26" s="1"/>
      <c r="E26" s="1"/>
      <c r="F26" s="1"/>
      <c r="G26" s="1"/>
      <c r="H26" s="1"/>
    </row>
    <row r="27" spans="1:8" x14ac:dyDescent="0.2">
      <c r="A27" s="1"/>
      <c r="B27" s="1"/>
      <c r="C27" s="1"/>
      <c r="D27" s="1"/>
      <c r="E27" s="1"/>
      <c r="F27" s="1"/>
      <c r="G27" s="1"/>
      <c r="H27" s="1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2052" r:id="rId4">
          <objectPr defaultSize="0" r:id="rId5">
            <anchor moveWithCells="1">
              <from>
                <xdr:col>1</xdr:col>
                <xdr:colOff>495300</xdr:colOff>
                <xdr:row>3</xdr:row>
                <xdr:rowOff>19050</xdr:rowOff>
              </from>
              <to>
                <xdr:col>5</xdr:col>
                <xdr:colOff>323850</xdr:colOff>
                <xdr:row>6</xdr:row>
                <xdr:rowOff>47625</xdr:rowOff>
              </to>
            </anchor>
          </objectPr>
        </oleObject>
      </mc:Choice>
      <mc:Fallback>
        <oleObject progId="Package" shapeId="2052" r:id="rId4"/>
      </mc:Fallback>
    </mc:AlternateContent>
    <mc:AlternateContent xmlns:mc="http://schemas.openxmlformats.org/markup-compatibility/2006">
      <mc:Choice Requires="x14">
        <oleObject progId="Package" shapeId="2053" r:id="rId6">
          <objectPr defaultSize="0" r:id="rId7">
            <anchor moveWithCells="1">
              <from>
                <xdr:col>0</xdr:col>
                <xdr:colOff>0</xdr:colOff>
                <xdr:row>8</xdr:row>
                <xdr:rowOff>76200</xdr:rowOff>
              </from>
              <to>
                <xdr:col>8</xdr:col>
                <xdr:colOff>295275</xdr:colOff>
                <xdr:row>11</xdr:row>
                <xdr:rowOff>104775</xdr:rowOff>
              </to>
            </anchor>
          </objectPr>
        </oleObject>
      </mc:Choice>
      <mc:Fallback>
        <oleObject progId="Package" shapeId="2053" r:id="rId6"/>
      </mc:Fallback>
    </mc:AlternateContent>
    <mc:AlternateContent xmlns:mc="http://schemas.openxmlformats.org/markup-compatibility/2006">
      <mc:Choice Requires="x14">
        <oleObject progId="Package" shapeId="2054" r:id="rId8">
          <objectPr defaultSize="0" r:id="rId9">
            <anchor moveWithCells="1">
              <from>
                <xdr:col>1</xdr:col>
                <xdr:colOff>19050</xdr:colOff>
                <xdr:row>18</xdr:row>
                <xdr:rowOff>57150</xdr:rowOff>
              </from>
              <to>
                <xdr:col>6</xdr:col>
                <xdr:colOff>447675</xdr:colOff>
                <xdr:row>21</xdr:row>
                <xdr:rowOff>76200</xdr:rowOff>
              </to>
            </anchor>
          </objectPr>
        </oleObject>
      </mc:Choice>
      <mc:Fallback>
        <oleObject progId="Package" shapeId="2054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6" sqref="C6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299" t="s">
        <v>102</v>
      </c>
      <c r="C2" s="300"/>
      <c r="D2" s="300"/>
      <c r="E2" s="300"/>
      <c r="F2" s="300"/>
      <c r="G2" s="300"/>
      <c r="H2" s="301"/>
    </row>
    <row r="4" spans="2:8" x14ac:dyDescent="0.2">
      <c r="B4" s="1"/>
      <c r="C4" s="1"/>
      <c r="D4" s="1"/>
      <c r="E4" s="1"/>
      <c r="F4" s="1"/>
      <c r="G4" s="1"/>
      <c r="H4" s="1"/>
    </row>
    <row r="5" spans="2:8" x14ac:dyDescent="0.2">
      <c r="B5" s="1"/>
      <c r="C5" s="1"/>
      <c r="D5" s="1"/>
      <c r="E5" s="1"/>
      <c r="F5" s="1"/>
      <c r="G5" s="1"/>
      <c r="H5" s="1"/>
    </row>
    <row r="6" spans="2:8" x14ac:dyDescent="0.2">
      <c r="B6" s="1"/>
      <c r="C6" s="1"/>
      <c r="D6" s="1"/>
      <c r="E6" s="1"/>
      <c r="F6" s="1"/>
      <c r="G6" s="1"/>
      <c r="H6" s="1"/>
    </row>
    <row r="7" spans="2:8" x14ac:dyDescent="0.2">
      <c r="B7" s="1"/>
      <c r="C7" s="1"/>
      <c r="D7" s="1"/>
      <c r="E7" s="1"/>
      <c r="F7" s="1"/>
      <c r="G7" s="1"/>
      <c r="H7" s="1"/>
    </row>
    <row r="8" spans="2:8" x14ac:dyDescent="0.2">
      <c r="B8" s="1"/>
      <c r="C8" s="1"/>
      <c r="D8" s="1"/>
      <c r="E8" s="1"/>
      <c r="F8" s="1"/>
      <c r="G8" s="1"/>
      <c r="H8" s="1"/>
    </row>
    <row r="11" spans="2:8" ht="13.5" thickBot="1" x14ac:dyDescent="0.25"/>
    <row r="12" spans="2:8" ht="18.75" thickBot="1" x14ac:dyDescent="0.3">
      <c r="B12" s="302" t="s">
        <v>103</v>
      </c>
      <c r="C12" s="303"/>
      <c r="D12" s="303"/>
      <c r="E12" s="303"/>
      <c r="F12" s="303"/>
      <c r="G12" s="303"/>
      <c r="H12" s="304"/>
    </row>
    <row r="13" spans="2:8" x14ac:dyDescent="0.2">
      <c r="B13" s="246" t="s">
        <v>104</v>
      </c>
      <c r="C13" s="305" t="s">
        <v>105</v>
      </c>
      <c r="D13" s="305"/>
      <c r="E13" s="305"/>
      <c r="F13" s="305"/>
      <c r="G13" s="305"/>
      <c r="H13" s="306"/>
    </row>
    <row r="14" spans="2:8" x14ac:dyDescent="0.2">
      <c r="B14" s="247" t="s">
        <v>106</v>
      </c>
      <c r="C14" s="307" t="s">
        <v>107</v>
      </c>
      <c r="D14" s="307"/>
      <c r="E14" s="307"/>
      <c r="F14" s="307"/>
      <c r="G14" s="307"/>
      <c r="H14" s="308"/>
    </row>
    <row r="15" spans="2:8" ht="13.5" thickBot="1" x14ac:dyDescent="0.25">
      <c r="B15" s="248" t="s">
        <v>108</v>
      </c>
      <c r="C15" s="309" t="s">
        <v>109</v>
      </c>
      <c r="D15" s="309"/>
      <c r="E15" s="309"/>
      <c r="F15" s="309"/>
      <c r="G15" s="309"/>
      <c r="H15" s="310"/>
    </row>
    <row r="16" spans="2:8" ht="13.5" thickBot="1" x14ac:dyDescent="0.25">
      <c r="B16" s="249"/>
      <c r="C16" s="249" t="s">
        <v>110</v>
      </c>
    </row>
    <row r="17" spans="2:8" ht="18.75" thickBot="1" x14ac:dyDescent="0.3">
      <c r="B17" s="302" t="s">
        <v>111</v>
      </c>
      <c r="C17" s="303"/>
      <c r="D17" s="303"/>
      <c r="E17" s="303"/>
      <c r="F17" s="303"/>
      <c r="G17" s="303"/>
      <c r="H17" s="304"/>
    </row>
    <row r="18" spans="2:8" x14ac:dyDescent="0.2">
      <c r="B18" s="246" t="s">
        <v>104</v>
      </c>
      <c r="C18" s="291" t="s">
        <v>112</v>
      </c>
      <c r="D18" s="291"/>
      <c r="E18" s="291"/>
      <c r="F18" s="291"/>
      <c r="G18" s="291"/>
      <c r="H18" s="292"/>
    </row>
    <row r="19" spans="2:8" x14ac:dyDescent="0.2">
      <c r="B19" s="247" t="s">
        <v>106</v>
      </c>
      <c r="C19" s="293" t="s">
        <v>113</v>
      </c>
      <c r="D19" s="294"/>
      <c r="E19" s="294"/>
      <c r="F19" s="294"/>
      <c r="G19" s="294"/>
      <c r="H19" s="295"/>
    </row>
    <row r="20" spans="2:8" x14ac:dyDescent="0.2">
      <c r="B20" s="247" t="s">
        <v>108</v>
      </c>
      <c r="C20" s="293" t="s">
        <v>114</v>
      </c>
      <c r="D20" s="293"/>
      <c r="E20" s="293"/>
      <c r="F20" s="293"/>
      <c r="G20" s="293"/>
      <c r="H20" s="296"/>
    </row>
    <row r="21" spans="2:8" ht="13.5" thickBot="1" x14ac:dyDescent="0.25">
      <c r="B21" s="248" t="s">
        <v>115</v>
      </c>
      <c r="C21" s="297" t="s">
        <v>116</v>
      </c>
      <c r="D21" s="297"/>
      <c r="E21" s="297"/>
      <c r="F21" s="297"/>
      <c r="G21" s="297"/>
      <c r="H21" s="298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9217" r:id="rId4">
          <objectPr defaultSize="0" r:id="rId5">
            <anchor moveWithCells="1">
              <from>
                <xdr:col>2</xdr:col>
                <xdr:colOff>0</xdr:colOff>
                <xdr:row>4</xdr:row>
                <xdr:rowOff>19050</xdr:rowOff>
              </from>
              <to>
                <xdr:col>7</xdr:col>
                <xdr:colOff>361950</xdr:colOff>
                <xdr:row>7</xdr:row>
                <xdr:rowOff>28575</xdr:rowOff>
              </to>
            </anchor>
          </objectPr>
        </oleObject>
      </mc:Choice>
      <mc:Fallback>
        <oleObject progId="Package2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Log</vt:lpstr>
      <vt:lpstr>Lincoln County Log</vt:lpstr>
      <vt:lpstr>CONTRACT-CR-TOOLBOX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2018-05-30T22:33:37Z</dcterms:modified>
</cp:coreProperties>
</file>